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/>
  <xr:revisionPtr revIDLastSave="0" documentId="13_ncr:1_{F92492AC-7CF8-469F-A7F2-83A82E92768E}" xr6:coauthVersionLast="45" xr6:coauthVersionMax="45" xr10:uidLastSave="{00000000-0000-0000-0000-000000000000}"/>
  <bookViews>
    <workbookView xWindow="-120" yWindow="-120" windowWidth="29040" windowHeight="15720" tabRatio="864" xr2:uid="{00000000-000D-0000-FFFF-FFFF00000000}"/>
  </bookViews>
  <sheets>
    <sheet name="PO_PREFEITURA" sheetId="11" r:id="rId1"/>
    <sheet name="BDI" sheetId="13" r:id="rId2"/>
    <sheet name="CCU-FNDE" sheetId="12" r:id="rId3"/>
    <sheet name="CRONOGRAMA" sheetId="14" r:id="rId4"/>
  </sheets>
  <definedNames>
    <definedName name="_xlnm.Print_Area" localSheetId="1">BDI!$A$1:$J$33</definedName>
    <definedName name="_xlnm.Print_Area" localSheetId="2">'CCU-FNDE'!$A$1:$G$1884</definedName>
    <definedName name="_xlnm.Print_Area" localSheetId="3">CRONOGRAMA!$B$1:$O$66</definedName>
    <definedName name="_xlnm.Print_Area" localSheetId="0">PO_PREFEITURA!$A$1:$I$522</definedName>
    <definedName name="JR_PAGE_ANCHOR_0_1">#REF!</definedName>
    <definedName name="JR_PAGE_ANCHOR_1_1">#REF!</definedName>
    <definedName name="JR_PAGE_ANCHOR_10_1">PO_PREFEITURA!#REF!</definedName>
    <definedName name="JR_PAGE_ANCHOR_11_1">#REF!</definedName>
    <definedName name="JR_PAGE_ANCHOR_12_1">#REF!</definedName>
    <definedName name="JR_PAGE_ANCHOR_13_1">#REF!</definedName>
    <definedName name="JR_PAGE_ANCHOR_14_1">#REF!</definedName>
    <definedName name="JR_PAGE_ANCHOR_15_1">#REF!</definedName>
    <definedName name="JR_PAGE_ANCHOR_16_1">#REF!</definedName>
    <definedName name="JR_PAGE_ANCHOR_17_1">#REF!</definedName>
    <definedName name="JR_PAGE_ANCHOR_18_1">#REF!</definedName>
    <definedName name="JR_PAGE_ANCHOR_19_1">#REF!</definedName>
    <definedName name="JR_PAGE_ANCHOR_2_1">#REF!</definedName>
    <definedName name="JR_PAGE_ANCHOR_20_1">#REF!</definedName>
    <definedName name="JR_PAGE_ANCHOR_21_1">#REF!</definedName>
    <definedName name="JR_PAGE_ANCHOR_22_1">#REF!</definedName>
    <definedName name="JR_PAGE_ANCHOR_23_1">#REF!</definedName>
    <definedName name="JR_PAGE_ANCHOR_24_1">#REF!</definedName>
    <definedName name="JR_PAGE_ANCHOR_25_1">#REF!</definedName>
    <definedName name="JR_PAGE_ANCHOR_26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4" l="1"/>
  <c r="D16" i="14"/>
  <c r="D18" i="14"/>
  <c r="D20" i="14"/>
  <c r="D22" i="14"/>
  <c r="D24" i="14"/>
  <c r="D26" i="14"/>
  <c r="D28" i="14"/>
  <c r="D30" i="14"/>
  <c r="D32" i="14"/>
  <c r="D34" i="14"/>
  <c r="D36" i="14"/>
  <c r="D38" i="14"/>
  <c r="D40" i="14"/>
  <c r="D42" i="14"/>
  <c r="D44" i="14"/>
  <c r="D46" i="14"/>
  <c r="D48" i="14"/>
  <c r="D50" i="14"/>
  <c r="D52" i="14"/>
  <c r="D54" i="14"/>
  <c r="D56" i="14"/>
  <c r="D58" i="14"/>
  <c r="D12" i="14"/>
  <c r="I520" i="11"/>
  <c r="H520" i="11"/>
  <c r="I519" i="11"/>
  <c r="H519" i="11"/>
  <c r="H517" i="11"/>
  <c r="I517" i="11" s="1"/>
  <c r="H516" i="11"/>
  <c r="I516" i="11" s="1"/>
  <c r="H515" i="11"/>
  <c r="I515" i="11" s="1"/>
  <c r="H514" i="11"/>
  <c r="I514" i="11" s="1"/>
  <c r="H513" i="11"/>
  <c r="I513" i="11" s="1"/>
  <c r="H512" i="11"/>
  <c r="I512" i="11" s="1"/>
  <c r="H511" i="11"/>
  <c r="I511" i="11" s="1"/>
  <c r="H510" i="11"/>
  <c r="I510" i="11" s="1"/>
  <c r="H509" i="11"/>
  <c r="I509" i="11" s="1"/>
  <c r="H507" i="11"/>
  <c r="I507" i="11" s="1"/>
  <c r="H506" i="11"/>
  <c r="I506" i="11" s="1"/>
  <c r="H505" i="11"/>
  <c r="I505" i="11" s="1"/>
  <c r="H504" i="11"/>
  <c r="I504" i="11" s="1"/>
  <c r="H503" i="11"/>
  <c r="I503" i="11" s="1"/>
  <c r="H502" i="11"/>
  <c r="I502" i="11" s="1"/>
  <c r="H501" i="11"/>
  <c r="I501" i="11" s="1"/>
  <c r="H500" i="11"/>
  <c r="I500" i="11" s="1"/>
  <c r="H498" i="11"/>
  <c r="I498" i="11" s="1"/>
  <c r="H497" i="11"/>
  <c r="I497" i="11" s="1"/>
  <c r="H496" i="11"/>
  <c r="I496" i="11" s="1"/>
  <c r="H494" i="11"/>
  <c r="I494" i="11" s="1"/>
  <c r="H493" i="11"/>
  <c r="I493" i="11" s="1"/>
  <c r="H491" i="11"/>
  <c r="I491" i="11" s="1"/>
  <c r="H490" i="11"/>
  <c r="I490" i="11" s="1"/>
  <c r="H489" i="11"/>
  <c r="I489" i="11" s="1"/>
  <c r="H488" i="11"/>
  <c r="I488" i="11" s="1"/>
  <c r="H487" i="11"/>
  <c r="I487" i="11" s="1"/>
  <c r="H486" i="11"/>
  <c r="I486" i="11" s="1"/>
  <c r="H485" i="11"/>
  <c r="I485" i="11" s="1"/>
  <c r="H484" i="11"/>
  <c r="I484" i="11" s="1"/>
  <c r="H482" i="11"/>
  <c r="I482" i="11" s="1"/>
  <c r="H481" i="11"/>
  <c r="I481" i="11" s="1"/>
  <c r="H480" i="11"/>
  <c r="I480" i="11" s="1"/>
  <c r="H478" i="11"/>
  <c r="I478" i="11" s="1"/>
  <c r="H477" i="11"/>
  <c r="I477" i="11" s="1"/>
  <c r="H476" i="11"/>
  <c r="I476" i="11" s="1"/>
  <c r="H475" i="11"/>
  <c r="I475" i="11" s="1"/>
  <c r="H474" i="11"/>
  <c r="I474" i="11" s="1"/>
  <c r="H473" i="11"/>
  <c r="I473" i="11" s="1"/>
  <c r="H472" i="11"/>
  <c r="I472" i="11" s="1"/>
  <c r="H470" i="11"/>
  <c r="I470" i="11" s="1"/>
  <c r="H469" i="11"/>
  <c r="I469" i="11" s="1"/>
  <c r="H468" i="11"/>
  <c r="I468" i="11" s="1"/>
  <c r="H465" i="11"/>
  <c r="I465" i="11" s="1"/>
  <c r="H464" i="11"/>
  <c r="I464" i="11" s="1"/>
  <c r="H463" i="11"/>
  <c r="I463" i="11" s="1"/>
  <c r="H462" i="11"/>
  <c r="I462" i="11" s="1"/>
  <c r="H460" i="11"/>
  <c r="I460" i="11" s="1"/>
  <c r="H459" i="11"/>
  <c r="I459" i="11" s="1"/>
  <c r="H458" i="11"/>
  <c r="I458" i="11" s="1"/>
  <c r="H457" i="11"/>
  <c r="I457" i="11" s="1"/>
  <c r="H456" i="11"/>
  <c r="I456" i="11" s="1"/>
  <c r="H453" i="11"/>
  <c r="I453" i="11" s="1"/>
  <c r="I452" i="11"/>
  <c r="H452" i="11"/>
  <c r="H451" i="11"/>
  <c r="I451" i="11" s="1"/>
  <c r="H450" i="11"/>
  <c r="I450" i="11" s="1"/>
  <c r="H449" i="11"/>
  <c r="I449" i="11" s="1"/>
  <c r="H448" i="11"/>
  <c r="I448" i="11" s="1"/>
  <c r="H447" i="11"/>
  <c r="I447" i="11" s="1"/>
  <c r="I446" i="11"/>
  <c r="H446" i="11"/>
  <c r="H445" i="11"/>
  <c r="I445" i="11" s="1"/>
  <c r="H444" i="11"/>
  <c r="I444" i="11" s="1"/>
  <c r="H443" i="11"/>
  <c r="I443" i="11" s="1"/>
  <c r="H442" i="11"/>
  <c r="I442" i="11" s="1"/>
  <c r="H441" i="11"/>
  <c r="I441" i="11" s="1"/>
  <c r="H440" i="11"/>
  <c r="I440" i="11" s="1"/>
  <c r="H439" i="11"/>
  <c r="I439" i="11" s="1"/>
  <c r="H438" i="11"/>
  <c r="I438" i="11" s="1"/>
  <c r="H437" i="11"/>
  <c r="I437" i="11" s="1"/>
  <c r="H435" i="11"/>
  <c r="I435" i="11" s="1"/>
  <c r="H434" i="11"/>
  <c r="I434" i="11" s="1"/>
  <c r="H432" i="11"/>
  <c r="I432" i="11" s="1"/>
  <c r="H431" i="11"/>
  <c r="I431" i="11" s="1"/>
  <c r="H430" i="11"/>
  <c r="I430" i="11" s="1"/>
  <c r="H429" i="11"/>
  <c r="I429" i="11" s="1"/>
  <c r="H428" i="11"/>
  <c r="I428" i="11" s="1"/>
  <c r="H427" i="11"/>
  <c r="I427" i="11" s="1"/>
  <c r="H426" i="11"/>
  <c r="I426" i="11" s="1"/>
  <c r="H425" i="11"/>
  <c r="I425" i="11" s="1"/>
  <c r="H424" i="11"/>
  <c r="I424" i="11" s="1"/>
  <c r="H422" i="11"/>
  <c r="I422" i="11" s="1"/>
  <c r="H421" i="11"/>
  <c r="I421" i="11" s="1"/>
  <c r="H420" i="11"/>
  <c r="I420" i="11" s="1"/>
  <c r="H419" i="11"/>
  <c r="I419" i="11" s="1"/>
  <c r="H418" i="11"/>
  <c r="I418" i="11" s="1"/>
  <c r="H417" i="11"/>
  <c r="I417" i="11" s="1"/>
  <c r="H416" i="11"/>
  <c r="I416" i="11" s="1"/>
  <c r="H415" i="11"/>
  <c r="I415" i="11" s="1"/>
  <c r="H414" i="11"/>
  <c r="I414" i="11" s="1"/>
  <c r="H413" i="11"/>
  <c r="I413" i="11" s="1"/>
  <c r="H412" i="11"/>
  <c r="I412" i="11" s="1"/>
  <c r="H410" i="11"/>
  <c r="I410" i="11" s="1"/>
  <c r="H409" i="11"/>
  <c r="I409" i="11" s="1"/>
  <c r="H408" i="11"/>
  <c r="I408" i="11" s="1"/>
  <c r="H407" i="11"/>
  <c r="I407" i="11" s="1"/>
  <c r="H406" i="11"/>
  <c r="I406" i="11" s="1"/>
  <c r="I405" i="11"/>
  <c r="H405" i="11"/>
  <c r="H404" i="11"/>
  <c r="I404" i="11" s="1"/>
  <c r="H403" i="11"/>
  <c r="I403" i="11" s="1"/>
  <c r="H402" i="11"/>
  <c r="I402" i="11" s="1"/>
  <c r="H401" i="11"/>
  <c r="I401" i="11" s="1"/>
  <c r="H400" i="11"/>
  <c r="I400" i="11" s="1"/>
  <c r="H399" i="11"/>
  <c r="I399" i="11" s="1"/>
  <c r="H398" i="11"/>
  <c r="I398" i="11" s="1"/>
  <c r="H397" i="11"/>
  <c r="I397" i="11" s="1"/>
  <c r="H396" i="11"/>
  <c r="I396" i="11" s="1"/>
  <c r="H395" i="11"/>
  <c r="I395" i="11" s="1"/>
  <c r="H394" i="11"/>
  <c r="I394" i="11" s="1"/>
  <c r="H393" i="11"/>
  <c r="I393" i="11" s="1"/>
  <c r="H391" i="11"/>
  <c r="I391" i="11" s="1"/>
  <c r="I390" i="11"/>
  <c r="H390" i="11"/>
  <c r="H389" i="11"/>
  <c r="I389" i="11" s="1"/>
  <c r="H388" i="11"/>
  <c r="I388" i="11" s="1"/>
  <c r="H385" i="11"/>
  <c r="I385" i="11" s="1"/>
  <c r="H384" i="11"/>
  <c r="I384" i="11" s="1"/>
  <c r="H383" i="11"/>
  <c r="I383" i="11" s="1"/>
  <c r="H381" i="11"/>
  <c r="I381" i="11" s="1"/>
  <c r="H380" i="11"/>
  <c r="I380" i="11" s="1"/>
  <c r="H379" i="11"/>
  <c r="I379" i="11" s="1"/>
  <c r="H378" i="11"/>
  <c r="I378" i="11" s="1"/>
  <c r="H377" i="11"/>
  <c r="I377" i="11" s="1"/>
  <c r="H375" i="11"/>
  <c r="I375" i="11" s="1"/>
  <c r="H374" i="11"/>
  <c r="I374" i="11" s="1"/>
  <c r="H373" i="11"/>
  <c r="I373" i="11" s="1"/>
  <c r="H372" i="11"/>
  <c r="I372" i="11" s="1"/>
  <c r="H371" i="11"/>
  <c r="I371" i="11" s="1"/>
  <c r="H370" i="11"/>
  <c r="I370" i="11" s="1"/>
  <c r="H369" i="11"/>
  <c r="I369" i="11" s="1"/>
  <c r="H367" i="11"/>
  <c r="I367" i="11" s="1"/>
  <c r="H366" i="11"/>
  <c r="I366" i="11" s="1"/>
  <c r="H364" i="11"/>
  <c r="I364" i="11" s="1"/>
  <c r="H363" i="11"/>
  <c r="I363" i="11" s="1"/>
  <c r="H360" i="11"/>
  <c r="I360" i="11" s="1"/>
  <c r="I359" i="11"/>
  <c r="H359" i="11"/>
  <c r="H358" i="11"/>
  <c r="I358" i="11" s="1"/>
  <c r="H357" i="11"/>
  <c r="I357" i="11" s="1"/>
  <c r="H356" i="11"/>
  <c r="I356" i="11" s="1"/>
  <c r="H355" i="11"/>
  <c r="I355" i="11" s="1"/>
  <c r="H354" i="11"/>
  <c r="I354" i="11" s="1"/>
  <c r="I353" i="11"/>
  <c r="H353" i="11"/>
  <c r="H352" i="11"/>
  <c r="I352" i="11" s="1"/>
  <c r="H351" i="11"/>
  <c r="I351" i="11" s="1"/>
  <c r="H350" i="11"/>
  <c r="I350" i="11" s="1"/>
  <c r="H349" i="11"/>
  <c r="I349" i="11" s="1"/>
  <c r="H348" i="11"/>
  <c r="I348" i="11" s="1"/>
  <c r="H346" i="11"/>
  <c r="I346" i="11" s="1"/>
  <c r="H345" i="11"/>
  <c r="I345" i="11" s="1"/>
  <c r="H344" i="11"/>
  <c r="I344" i="11" s="1"/>
  <c r="H343" i="11"/>
  <c r="I343" i="11" s="1"/>
  <c r="H342" i="11"/>
  <c r="I342" i="11" s="1"/>
  <c r="H341" i="11"/>
  <c r="I341" i="11" s="1"/>
  <c r="H340" i="11"/>
  <c r="I340" i="11" s="1"/>
  <c r="H339" i="11"/>
  <c r="I339" i="11" s="1"/>
  <c r="H338" i="11"/>
  <c r="I338" i="11" s="1"/>
  <c r="H337" i="11"/>
  <c r="I337" i="11" s="1"/>
  <c r="H336" i="11"/>
  <c r="I336" i="11" s="1"/>
  <c r="H335" i="11"/>
  <c r="I335" i="11" s="1"/>
  <c r="H334" i="11"/>
  <c r="I334" i="11" s="1"/>
  <c r="H333" i="11"/>
  <c r="I333" i="11" s="1"/>
  <c r="H332" i="11"/>
  <c r="I332" i="11" s="1"/>
  <c r="H331" i="11"/>
  <c r="I331" i="11" s="1"/>
  <c r="H330" i="11"/>
  <c r="I330" i="11" s="1"/>
  <c r="H329" i="11"/>
  <c r="I329" i="11" s="1"/>
  <c r="H328" i="11"/>
  <c r="I328" i="11" s="1"/>
  <c r="H327" i="11"/>
  <c r="I327" i="11" s="1"/>
  <c r="H326" i="11"/>
  <c r="I326" i="11" s="1"/>
  <c r="H325" i="11"/>
  <c r="I325" i="11" s="1"/>
  <c r="H324" i="11"/>
  <c r="I324" i="11" s="1"/>
  <c r="H323" i="11"/>
  <c r="I323" i="11" s="1"/>
  <c r="H322" i="11"/>
  <c r="I322" i="11" s="1"/>
  <c r="H321" i="11"/>
  <c r="I321" i="11" s="1"/>
  <c r="H320" i="11"/>
  <c r="I320" i="11" s="1"/>
  <c r="H319" i="11"/>
  <c r="I319" i="11" s="1"/>
  <c r="H318" i="11"/>
  <c r="I318" i="11" s="1"/>
  <c r="H317" i="11"/>
  <c r="I317" i="11" s="1"/>
  <c r="H316" i="11"/>
  <c r="I316" i="11" s="1"/>
  <c r="H315" i="11"/>
  <c r="I315" i="11" s="1"/>
  <c r="H314" i="11"/>
  <c r="I314" i="11" s="1"/>
  <c r="H313" i="11"/>
  <c r="I313" i="11" s="1"/>
  <c r="H311" i="11"/>
  <c r="I311" i="11" s="1"/>
  <c r="H310" i="11"/>
  <c r="I310" i="11" s="1"/>
  <c r="H309" i="11"/>
  <c r="I309" i="11" s="1"/>
  <c r="H308" i="11"/>
  <c r="I308" i="11" s="1"/>
  <c r="H307" i="11"/>
  <c r="I307" i="11" s="1"/>
  <c r="H306" i="11"/>
  <c r="I306" i="11" s="1"/>
  <c r="H305" i="11"/>
  <c r="I305" i="11" s="1"/>
  <c r="H304" i="11"/>
  <c r="I304" i="11" s="1"/>
  <c r="H303" i="11"/>
  <c r="I303" i="11" s="1"/>
  <c r="H302" i="11"/>
  <c r="I302" i="11" s="1"/>
  <c r="H301" i="11"/>
  <c r="I301" i="11" s="1"/>
  <c r="H300" i="11"/>
  <c r="I300" i="11" s="1"/>
  <c r="H299" i="11"/>
  <c r="I299" i="11" s="1"/>
  <c r="H298" i="11"/>
  <c r="I298" i="11" s="1"/>
  <c r="H297" i="11"/>
  <c r="I297" i="11" s="1"/>
  <c r="H296" i="11"/>
  <c r="I296" i="11" s="1"/>
  <c r="H295" i="11"/>
  <c r="I295" i="11" s="1"/>
  <c r="H294" i="11"/>
  <c r="I294" i="11" s="1"/>
  <c r="H293" i="11"/>
  <c r="I293" i="11" s="1"/>
  <c r="H292" i="11"/>
  <c r="I292" i="11" s="1"/>
  <c r="H291" i="11"/>
  <c r="I291" i="11" s="1"/>
  <c r="H290" i="11"/>
  <c r="I290" i="11" s="1"/>
  <c r="H289" i="11"/>
  <c r="I289" i="11" s="1"/>
  <c r="H288" i="11"/>
  <c r="I288" i="11" s="1"/>
  <c r="H287" i="11"/>
  <c r="I287" i="11" s="1"/>
  <c r="H286" i="11"/>
  <c r="I286" i="11" s="1"/>
  <c r="H285" i="11"/>
  <c r="I285" i="11" s="1"/>
  <c r="H284" i="11"/>
  <c r="I284" i="11" s="1"/>
  <c r="H283" i="11"/>
  <c r="I283" i="11" s="1"/>
  <c r="H282" i="11"/>
  <c r="I282" i="11" s="1"/>
  <c r="H281" i="11"/>
  <c r="I281" i="11" s="1"/>
  <c r="H280" i="11"/>
  <c r="I280" i="11" s="1"/>
  <c r="H279" i="11"/>
  <c r="I279" i="11" s="1"/>
  <c r="H278" i="11"/>
  <c r="I278" i="11" s="1"/>
  <c r="H277" i="11"/>
  <c r="I277" i="11" s="1"/>
  <c r="H276" i="11"/>
  <c r="I276" i="11" s="1"/>
  <c r="H275" i="11"/>
  <c r="I275" i="11" s="1"/>
  <c r="H274" i="11"/>
  <c r="I274" i="11" s="1"/>
  <c r="H271" i="11"/>
  <c r="I271" i="11" s="1"/>
  <c r="H270" i="11"/>
  <c r="I270" i="11" s="1"/>
  <c r="H268" i="11"/>
  <c r="I268" i="11" s="1"/>
  <c r="H267" i="11"/>
  <c r="I267" i="11" s="1"/>
  <c r="H266" i="11"/>
  <c r="I266" i="11" s="1"/>
  <c r="H265" i="11"/>
  <c r="I265" i="11" s="1"/>
  <c r="H264" i="11"/>
  <c r="I264" i="11" s="1"/>
  <c r="H261" i="11"/>
  <c r="I261" i="11" s="1"/>
  <c r="H259" i="11"/>
  <c r="I259" i="11" s="1"/>
  <c r="H258" i="11"/>
  <c r="I258" i="11" s="1"/>
  <c r="H257" i="11"/>
  <c r="I257" i="11" s="1"/>
  <c r="H256" i="11"/>
  <c r="I256" i="11" s="1"/>
  <c r="H255" i="11"/>
  <c r="I255" i="11" s="1"/>
  <c r="H254" i="11"/>
  <c r="I254" i="11" s="1"/>
  <c r="H253" i="11"/>
  <c r="I253" i="11" s="1"/>
  <c r="H252" i="11"/>
  <c r="I252" i="11" s="1"/>
  <c r="H250" i="11"/>
  <c r="I250" i="11" s="1"/>
  <c r="H249" i="11"/>
  <c r="I249" i="11" s="1"/>
  <c r="H248" i="11"/>
  <c r="I248" i="11" s="1"/>
  <c r="H247" i="11"/>
  <c r="I247" i="11" s="1"/>
  <c r="H246" i="11"/>
  <c r="I246" i="11" s="1"/>
  <c r="H245" i="11"/>
  <c r="I245" i="11" s="1"/>
  <c r="H244" i="11"/>
  <c r="I244" i="11" s="1"/>
  <c r="H243" i="11"/>
  <c r="I243" i="11" s="1"/>
  <c r="H242" i="11"/>
  <c r="I242" i="11" s="1"/>
  <c r="H241" i="11"/>
  <c r="I241" i="11" s="1"/>
  <c r="H240" i="11"/>
  <c r="I240" i="11" s="1"/>
  <c r="H239" i="11"/>
  <c r="I239" i="11" s="1"/>
  <c r="H238" i="11"/>
  <c r="I238" i="11" s="1"/>
  <c r="H237" i="11"/>
  <c r="I237" i="11" s="1"/>
  <c r="H236" i="11"/>
  <c r="I236" i="11" s="1"/>
  <c r="H235" i="11"/>
  <c r="I235" i="11" s="1"/>
  <c r="H234" i="11"/>
  <c r="I234" i="11" s="1"/>
  <c r="H233" i="11"/>
  <c r="I233" i="11" s="1"/>
  <c r="H232" i="11"/>
  <c r="I232" i="11" s="1"/>
  <c r="H231" i="11"/>
  <c r="I231" i="11" s="1"/>
  <c r="H230" i="11"/>
  <c r="I230" i="11" s="1"/>
  <c r="H229" i="11"/>
  <c r="I229" i="11" s="1"/>
  <c r="H228" i="11"/>
  <c r="I228" i="11" s="1"/>
  <c r="H227" i="11"/>
  <c r="I227" i="11" s="1"/>
  <c r="H226" i="11"/>
  <c r="I226" i="11" s="1"/>
  <c r="H225" i="11"/>
  <c r="I225" i="11" s="1"/>
  <c r="H224" i="11"/>
  <c r="I224" i="11" s="1"/>
  <c r="H223" i="11"/>
  <c r="I223" i="11" s="1"/>
  <c r="H222" i="11"/>
  <c r="I222" i="11" s="1"/>
  <c r="H221" i="11"/>
  <c r="I221" i="11" s="1"/>
  <c r="H220" i="11"/>
  <c r="I220" i="11" s="1"/>
  <c r="H219" i="11"/>
  <c r="I219" i="11" s="1"/>
  <c r="H218" i="11"/>
  <c r="I218" i="11" s="1"/>
  <c r="H217" i="11"/>
  <c r="I217" i="11" s="1"/>
  <c r="H216" i="11"/>
  <c r="I216" i="11" s="1"/>
  <c r="H215" i="11"/>
  <c r="I215" i="11" s="1"/>
  <c r="H214" i="11"/>
  <c r="I214" i="11" s="1"/>
  <c r="H213" i="11"/>
  <c r="I213" i="11" s="1"/>
  <c r="H212" i="11"/>
  <c r="I212" i="11" s="1"/>
  <c r="H211" i="11"/>
  <c r="I211" i="11" s="1"/>
  <c r="H210" i="11"/>
  <c r="I210" i="11" s="1"/>
  <c r="H209" i="11"/>
  <c r="I209" i="11" s="1"/>
  <c r="H208" i="11"/>
  <c r="I208" i="11" s="1"/>
  <c r="H207" i="11"/>
  <c r="I207" i="11" s="1"/>
  <c r="H206" i="11"/>
  <c r="I206" i="11" s="1"/>
  <c r="H205" i="11"/>
  <c r="I205" i="11" s="1"/>
  <c r="H204" i="11"/>
  <c r="I204" i="11" s="1"/>
  <c r="H203" i="11"/>
  <c r="I203" i="11" s="1"/>
  <c r="H202" i="11"/>
  <c r="I202" i="11" s="1"/>
  <c r="H201" i="11"/>
  <c r="I201" i="11" s="1"/>
  <c r="H200" i="11"/>
  <c r="I200" i="11" s="1"/>
  <c r="H199" i="11"/>
  <c r="I199" i="11" s="1"/>
  <c r="H198" i="11"/>
  <c r="I198" i="11" s="1"/>
  <c r="H197" i="11"/>
  <c r="I197" i="11" s="1"/>
  <c r="H196" i="11"/>
  <c r="I196" i="11" s="1"/>
  <c r="H195" i="11"/>
  <c r="I195" i="11" s="1"/>
  <c r="H194" i="11"/>
  <c r="I194" i="11" s="1"/>
  <c r="H193" i="11"/>
  <c r="I193" i="11" s="1"/>
  <c r="H190" i="11"/>
  <c r="I190" i="11" s="1"/>
  <c r="H189" i="11"/>
  <c r="I189" i="11" s="1"/>
  <c r="H187" i="11"/>
  <c r="I187" i="11" s="1"/>
  <c r="H184" i="11"/>
  <c r="I184" i="11" s="1"/>
  <c r="H183" i="11"/>
  <c r="I183" i="11" s="1"/>
  <c r="H181" i="11"/>
  <c r="I181" i="11" s="1"/>
  <c r="H180" i="11"/>
  <c r="I180" i="11" s="1"/>
  <c r="H179" i="11"/>
  <c r="I179" i="11" s="1"/>
  <c r="H178" i="11"/>
  <c r="I178" i="11" s="1"/>
  <c r="H177" i="11"/>
  <c r="I177" i="11" s="1"/>
  <c r="I176" i="11"/>
  <c r="H176" i="11"/>
  <c r="H173" i="11"/>
  <c r="I173" i="11" s="1"/>
  <c r="H172" i="11"/>
  <c r="I172" i="11" s="1"/>
  <c r="H171" i="11"/>
  <c r="I171" i="11" s="1"/>
  <c r="H170" i="11"/>
  <c r="I170" i="11" s="1"/>
  <c r="H169" i="11"/>
  <c r="I169" i="11" s="1"/>
  <c r="H168" i="11"/>
  <c r="I168" i="11" s="1"/>
  <c r="I167" i="11"/>
  <c r="H167" i="11"/>
  <c r="H166" i="11"/>
  <c r="I166" i="11" s="1"/>
  <c r="H165" i="11"/>
  <c r="I165" i="11" s="1"/>
  <c r="H163" i="11"/>
  <c r="I163" i="11" s="1"/>
  <c r="H162" i="11"/>
  <c r="I162" i="11" s="1"/>
  <c r="H161" i="11"/>
  <c r="I161" i="11" s="1"/>
  <c r="H160" i="11"/>
  <c r="I160" i="11" s="1"/>
  <c r="H159" i="11"/>
  <c r="I159" i="11" s="1"/>
  <c r="H158" i="11"/>
  <c r="I158" i="11" s="1"/>
  <c r="H157" i="11"/>
  <c r="I157" i="11" s="1"/>
  <c r="H156" i="11"/>
  <c r="I156" i="11" s="1"/>
  <c r="H155" i="11"/>
  <c r="I155" i="11" s="1"/>
  <c r="H154" i="11"/>
  <c r="I154" i="11" s="1"/>
  <c r="H151" i="11"/>
  <c r="I151" i="11" s="1"/>
  <c r="H150" i="11"/>
  <c r="I150" i="11" s="1"/>
  <c r="I148" i="11"/>
  <c r="H148" i="11"/>
  <c r="H147" i="11"/>
  <c r="I147" i="11" s="1"/>
  <c r="H146" i="11"/>
  <c r="I146" i="11" s="1"/>
  <c r="H145" i="11"/>
  <c r="I145" i="11" s="1"/>
  <c r="H144" i="11"/>
  <c r="I144" i="11" s="1"/>
  <c r="H143" i="11"/>
  <c r="I143" i="11" s="1"/>
  <c r="I142" i="11"/>
  <c r="H142" i="11"/>
  <c r="H141" i="11"/>
  <c r="I141" i="11" s="1"/>
  <c r="H140" i="11"/>
  <c r="I140" i="11" s="1"/>
  <c r="H139" i="11"/>
  <c r="I139" i="11" s="1"/>
  <c r="H138" i="11"/>
  <c r="I138" i="11" s="1"/>
  <c r="H137" i="11"/>
  <c r="I137" i="11" s="1"/>
  <c r="H134" i="11"/>
  <c r="I134" i="11" s="1"/>
  <c r="H133" i="11"/>
  <c r="I133" i="11" s="1"/>
  <c r="H132" i="11"/>
  <c r="I132" i="11" s="1"/>
  <c r="H131" i="11"/>
  <c r="I131" i="11" s="1"/>
  <c r="H130" i="11"/>
  <c r="I130" i="11" s="1"/>
  <c r="I128" i="11"/>
  <c r="H128" i="11"/>
  <c r="I127" i="11"/>
  <c r="H127" i="11"/>
  <c r="H126" i="11"/>
  <c r="I126" i="11" s="1"/>
  <c r="H125" i="11"/>
  <c r="I125" i="11" s="1"/>
  <c r="H124" i="11"/>
  <c r="I124" i="11" s="1"/>
  <c r="H123" i="11"/>
  <c r="I123" i="11" s="1"/>
  <c r="I122" i="11"/>
  <c r="H122" i="11"/>
  <c r="H120" i="11"/>
  <c r="I120" i="11" s="1"/>
  <c r="H119" i="11"/>
  <c r="I119" i="11" s="1"/>
  <c r="H118" i="11"/>
  <c r="I118" i="11" s="1"/>
  <c r="H117" i="11"/>
  <c r="I117" i="11" s="1"/>
  <c r="H116" i="11"/>
  <c r="I116" i="11" s="1"/>
  <c r="H115" i="11"/>
  <c r="I115" i="11" s="1"/>
  <c r="H114" i="11"/>
  <c r="I114" i="11" s="1"/>
  <c r="H112" i="11"/>
  <c r="I112" i="11" s="1"/>
  <c r="H111" i="11"/>
  <c r="I111" i="11" s="1"/>
  <c r="H109" i="11"/>
  <c r="I109" i="11" s="1"/>
  <c r="H108" i="11"/>
  <c r="I108" i="11" s="1"/>
  <c r="H107" i="11"/>
  <c r="I107" i="11" s="1"/>
  <c r="H106" i="11"/>
  <c r="I106" i="11" s="1"/>
  <c r="H105" i="11"/>
  <c r="I105" i="11" s="1"/>
  <c r="H104" i="11"/>
  <c r="I104" i="11" s="1"/>
  <c r="H103" i="11"/>
  <c r="I103" i="11" s="1"/>
  <c r="H102" i="11"/>
  <c r="I102" i="11" s="1"/>
  <c r="H101" i="11"/>
  <c r="I101" i="11" s="1"/>
  <c r="H100" i="11"/>
  <c r="I100" i="11" s="1"/>
  <c r="H99" i="11"/>
  <c r="I99" i="11" s="1"/>
  <c r="H98" i="11"/>
  <c r="I98" i="11" s="1"/>
  <c r="H97" i="11"/>
  <c r="I97" i="11" s="1"/>
  <c r="H96" i="11"/>
  <c r="I96" i="11" s="1"/>
  <c r="H95" i="11"/>
  <c r="I95" i="11" s="1"/>
  <c r="H94" i="11"/>
  <c r="I94" i="11" s="1"/>
  <c r="H93" i="11"/>
  <c r="I93" i="11" s="1"/>
  <c r="H91" i="11"/>
  <c r="I91" i="11" s="1"/>
  <c r="H90" i="11"/>
  <c r="I90" i="11" s="1"/>
  <c r="H89" i="11"/>
  <c r="I89" i="11" s="1"/>
  <c r="H88" i="11"/>
  <c r="I88" i="11" s="1"/>
  <c r="H87" i="11"/>
  <c r="I87" i="11" s="1"/>
  <c r="H86" i="11"/>
  <c r="I86" i="11" s="1"/>
  <c r="H85" i="11"/>
  <c r="I85" i="11" s="1"/>
  <c r="H83" i="11"/>
  <c r="I83" i="11" s="1"/>
  <c r="H82" i="11"/>
  <c r="I82" i="11" s="1"/>
  <c r="H81" i="11"/>
  <c r="I81" i="11" s="1"/>
  <c r="H79" i="11"/>
  <c r="I79" i="11" s="1"/>
  <c r="H78" i="11"/>
  <c r="I78" i="11" s="1"/>
  <c r="H77" i="11"/>
  <c r="I77" i="11" s="1"/>
  <c r="H76" i="11"/>
  <c r="I76" i="11" s="1"/>
  <c r="H75" i="11"/>
  <c r="I75" i="11" s="1"/>
  <c r="H74" i="11"/>
  <c r="I74" i="11" s="1"/>
  <c r="H73" i="11"/>
  <c r="I73" i="11" s="1"/>
  <c r="H70" i="11"/>
  <c r="I70" i="11" s="1"/>
  <c r="H69" i="11"/>
  <c r="I69" i="11" s="1"/>
  <c r="H68" i="11"/>
  <c r="I68" i="11" s="1"/>
  <c r="H67" i="11"/>
  <c r="I67" i="11" s="1"/>
  <c r="H65" i="11"/>
  <c r="I65" i="11" s="1"/>
  <c r="H63" i="11"/>
  <c r="I63" i="11" s="1"/>
  <c r="H62" i="11"/>
  <c r="I62" i="11" s="1"/>
  <c r="H61" i="11"/>
  <c r="I61" i="11" s="1"/>
  <c r="H59" i="11"/>
  <c r="I59" i="11" s="1"/>
  <c r="H56" i="11"/>
  <c r="I56" i="11" s="1"/>
  <c r="H55" i="11"/>
  <c r="I55" i="11" s="1"/>
  <c r="H54" i="11"/>
  <c r="I54" i="11" s="1"/>
  <c r="H53" i="11"/>
  <c r="I53" i="11" s="1"/>
  <c r="H51" i="11"/>
  <c r="I51" i="11" s="1"/>
  <c r="H50" i="11"/>
  <c r="I50" i="11" s="1"/>
  <c r="H49" i="11"/>
  <c r="I49" i="11" s="1"/>
  <c r="H48" i="11"/>
  <c r="I48" i="11" s="1"/>
  <c r="H45" i="11"/>
  <c r="I45" i="11" s="1"/>
  <c r="H43" i="11"/>
  <c r="I43" i="11" s="1"/>
  <c r="H42" i="11"/>
  <c r="I42" i="11" s="1"/>
  <c r="H41" i="11"/>
  <c r="I41" i="11" s="1"/>
  <c r="H40" i="11"/>
  <c r="I40" i="11" s="1"/>
  <c r="H38" i="11"/>
  <c r="I38" i="11" s="1"/>
  <c r="H37" i="11"/>
  <c r="I37" i="11" s="1"/>
  <c r="H34" i="11"/>
  <c r="I34" i="11" s="1"/>
  <c r="H33" i="11"/>
  <c r="I33" i="11" s="1"/>
  <c r="H32" i="11"/>
  <c r="I32" i="11" s="1"/>
  <c r="H31" i="11"/>
  <c r="I31" i="11" s="1"/>
  <c r="H30" i="11"/>
  <c r="I30" i="11" s="1"/>
  <c r="H27" i="11"/>
  <c r="I27" i="11" s="1"/>
  <c r="H26" i="11"/>
  <c r="I26" i="11" s="1"/>
  <c r="H25" i="11"/>
  <c r="I25" i="11" s="1"/>
  <c r="H23" i="11"/>
  <c r="I23" i="11" s="1"/>
  <c r="I15" i="11"/>
  <c r="I16" i="11"/>
  <c r="I17" i="11"/>
  <c r="I18" i="11"/>
  <c r="I19" i="11"/>
  <c r="I20" i="11"/>
  <c r="I14" i="11"/>
  <c r="H15" i="11"/>
  <c r="H16" i="11"/>
  <c r="H17" i="11"/>
  <c r="H18" i="11"/>
  <c r="H19" i="11"/>
  <c r="H20" i="11"/>
  <c r="H14" i="11"/>
  <c r="B61" i="14" l="1"/>
  <c r="C12" i="14" l="1"/>
  <c r="C22" i="14"/>
  <c r="C24" i="14"/>
  <c r="C26" i="14"/>
  <c r="C28" i="14"/>
  <c r="C30" i="14"/>
  <c r="C32" i="14"/>
  <c r="C34" i="14"/>
  <c r="C36" i="14"/>
  <c r="C38" i="14"/>
  <c r="C40" i="14"/>
  <c r="C42" i="14"/>
  <c r="C44" i="14"/>
  <c r="C46" i="14"/>
  <c r="C48" i="14"/>
  <c r="C50" i="14"/>
  <c r="C52" i="14"/>
  <c r="C54" i="14"/>
  <c r="C56" i="14"/>
  <c r="C58" i="14"/>
  <c r="C16" i="14"/>
  <c r="C18" i="14"/>
  <c r="C20" i="14"/>
  <c r="B14" i="14"/>
  <c r="C14" i="14" l="1"/>
  <c r="F506" i="11" l="1"/>
  <c r="F502" i="11"/>
  <c r="F140" i="11" l="1"/>
  <c r="F139" i="11"/>
  <c r="F138" i="11"/>
  <c r="F137" i="11"/>
  <c r="F51" i="11" l="1"/>
  <c r="F50" i="11"/>
  <c r="F49" i="11"/>
  <c r="F48" i="11"/>
  <c r="I5" i="11"/>
  <c r="G20" i="11"/>
  <c r="G70" i="12"/>
  <c r="G69" i="12"/>
  <c r="I260" i="11" l="1"/>
  <c r="I44" i="11"/>
  <c r="I186" i="11"/>
  <c r="I185" i="11" s="1"/>
  <c r="I58" i="11"/>
  <c r="I149" i="11"/>
  <c r="I64" i="11"/>
  <c r="I365" i="11"/>
  <c r="I492" i="11"/>
  <c r="I22" i="11"/>
  <c r="I164" i="11" l="1"/>
  <c r="I92" i="11"/>
  <c r="I188" i="11"/>
  <c r="I269" i="11"/>
  <c r="I175" i="11"/>
  <c r="I60" i="11"/>
  <c r="I153" i="11"/>
  <c r="I152" i="11" s="1"/>
  <c r="I136" i="11"/>
  <c r="I135" i="11" s="1"/>
  <c r="I110" i="11"/>
  <c r="I113" i="11"/>
  <c r="I251" i="11"/>
  <c r="I121" i="11"/>
  <c r="I192" i="11"/>
  <c r="I66" i="11"/>
  <c r="I80" i="11"/>
  <c r="I84" i="11"/>
  <c r="I72" i="11"/>
  <c r="I263" i="11"/>
  <c r="I129" i="11"/>
  <c r="I182" i="11"/>
  <c r="I518" i="11"/>
  <c r="I483" i="11"/>
  <c r="I423" i="11"/>
  <c r="I495" i="11"/>
  <c r="I411" i="11"/>
  <c r="I436" i="11"/>
  <c r="I479" i="11"/>
  <c r="I467" i="11"/>
  <c r="I362" i="11"/>
  <c r="I387" i="11"/>
  <c r="I382" i="11"/>
  <c r="I52" i="11"/>
  <c r="I368" i="11"/>
  <c r="I499" i="11"/>
  <c r="I36" i="11"/>
  <c r="I455" i="11"/>
  <c r="I273" i="11"/>
  <c r="I272" i="11" s="1"/>
  <c r="I392" i="11"/>
  <c r="I376" i="11"/>
  <c r="I347" i="11"/>
  <c r="I312" i="11"/>
  <c r="I471" i="11"/>
  <c r="I39" i="11"/>
  <c r="I461" i="11"/>
  <c r="I508" i="11"/>
  <c r="I433" i="11"/>
  <c r="I47" i="11"/>
  <c r="I13" i="11"/>
  <c r="I29" i="11"/>
  <c r="I28" i="11" s="1"/>
  <c r="I24" i="11"/>
  <c r="I21" i="11" s="1"/>
  <c r="I262" i="11" l="1"/>
  <c r="I57" i="11"/>
  <c r="G21" i="14" s="1"/>
  <c r="I191" i="11"/>
  <c r="G35" i="14" s="1"/>
  <c r="F15" i="14"/>
  <c r="O55" i="14"/>
  <c r="M55" i="14"/>
  <c r="N55" i="14"/>
  <c r="L55" i="14"/>
  <c r="O57" i="14"/>
  <c r="G57" i="14"/>
  <c r="N57" i="14"/>
  <c r="F57" i="14"/>
  <c r="M57" i="14"/>
  <c r="J29" i="14"/>
  <c r="M29" i="14"/>
  <c r="L29" i="14"/>
  <c r="K29" i="14"/>
  <c r="H29" i="14"/>
  <c r="I29" i="14"/>
  <c r="K39" i="14"/>
  <c r="I39" i="14"/>
  <c r="G39" i="14"/>
  <c r="J39" i="14"/>
  <c r="H39" i="14"/>
  <c r="L31" i="14"/>
  <c r="M31" i="14"/>
  <c r="I31" i="14"/>
  <c r="K31" i="14"/>
  <c r="J31" i="14"/>
  <c r="G27" i="14"/>
  <c r="F17" i="14"/>
  <c r="G13" i="14"/>
  <c r="F13" i="14"/>
  <c r="N13" i="14"/>
  <c r="K13" i="14"/>
  <c r="O13" i="14"/>
  <c r="M13" i="14"/>
  <c r="L13" i="14"/>
  <c r="I13" i="14"/>
  <c r="J13" i="14"/>
  <c r="H13" i="14"/>
  <c r="O41" i="14"/>
  <c r="H41" i="14"/>
  <c r="O53" i="14"/>
  <c r="L37" i="14"/>
  <c r="K37" i="14"/>
  <c r="I37" i="14"/>
  <c r="J37" i="14"/>
  <c r="H37" i="14"/>
  <c r="J25" i="14"/>
  <c r="H25" i="14"/>
  <c r="G25" i="14"/>
  <c r="I25" i="14"/>
  <c r="O43" i="14"/>
  <c r="J43" i="14"/>
  <c r="I43" i="14"/>
  <c r="I466" i="11"/>
  <c r="I71" i="11"/>
  <c r="I174" i="11"/>
  <c r="I46" i="11"/>
  <c r="I35" i="11" s="1"/>
  <c r="I361" i="11"/>
  <c r="I386" i="11"/>
  <c r="I454" i="11"/>
  <c r="J35" i="14" l="1"/>
  <c r="H35" i="14"/>
  <c r="L35" i="14"/>
  <c r="I35" i="14"/>
  <c r="K35" i="14"/>
  <c r="F19" i="14"/>
  <c r="G60" i="14"/>
  <c r="F60" i="14"/>
  <c r="O51" i="14"/>
  <c r="L51" i="14"/>
  <c r="M51" i="14"/>
  <c r="N51" i="14"/>
  <c r="D60" i="14"/>
  <c r="E50" i="14" s="1"/>
  <c r="J23" i="14"/>
  <c r="H23" i="14"/>
  <c r="H60" i="14" s="1"/>
  <c r="I23" i="14"/>
  <c r="K23" i="14"/>
  <c r="I521" i="11"/>
  <c r="M33" i="14"/>
  <c r="N33" i="14"/>
  <c r="L33" i="14"/>
  <c r="O33" i="14"/>
  <c r="O59" i="14"/>
  <c r="J45" i="14"/>
  <c r="M45" i="14"/>
  <c r="K45" i="14"/>
  <c r="I45" i="14"/>
  <c r="O45" i="14"/>
  <c r="L45" i="14"/>
  <c r="J49" i="14"/>
  <c r="N49" i="14"/>
  <c r="N47" i="14"/>
  <c r="K47" i="14"/>
  <c r="J47" i="14"/>
  <c r="I47" i="14"/>
  <c r="O47" i="14"/>
  <c r="L47" i="14"/>
  <c r="M47" i="14"/>
  <c r="B10" i="13"/>
  <c r="B7" i="13"/>
  <c r="J23" i="13"/>
  <c r="I23" i="13"/>
  <c r="H23" i="13"/>
  <c r="F22" i="13"/>
  <c r="F21" i="13"/>
  <c r="F20" i="13"/>
  <c r="F19" i="13"/>
  <c r="F18" i="13"/>
  <c r="F17" i="13"/>
  <c r="F16" i="13"/>
  <c r="F15" i="13"/>
  <c r="F23" i="13" s="1"/>
  <c r="M60" i="14" l="1"/>
  <c r="J60" i="14"/>
  <c r="L60" i="14"/>
  <c r="O60" i="14"/>
  <c r="E22" i="14"/>
  <c r="E48" i="14"/>
  <c r="E46" i="14"/>
  <c r="E56" i="14"/>
  <c r="E52" i="14"/>
  <c r="E14" i="14"/>
  <c r="E36" i="14"/>
  <c r="E28" i="14"/>
  <c r="E24" i="14"/>
  <c r="E34" i="14"/>
  <c r="E40" i="14"/>
  <c r="E38" i="14"/>
  <c r="E54" i="14"/>
  <c r="E26" i="14"/>
  <c r="E20" i="14"/>
  <c r="E42" i="14"/>
  <c r="E30" i="14"/>
  <c r="E16" i="14"/>
  <c r="E12" i="14"/>
  <c r="E44" i="14"/>
  <c r="I60" i="14"/>
  <c r="E18" i="14"/>
  <c r="E32" i="14"/>
  <c r="N60" i="14"/>
  <c r="K60" i="14"/>
  <c r="E58" i="14"/>
  <c r="E60" i="14" l="1"/>
</calcChain>
</file>

<file path=xl/sharedStrings.xml><?xml version="1.0" encoding="utf-8"?>
<sst xmlns="http://schemas.openxmlformats.org/spreadsheetml/2006/main" count="7964" uniqueCount="2158">
  <si>
    <t xml:space="preserve">
</t>
  </si>
  <si>
    <t>ITEM</t>
  </si>
  <si>
    <t>CÓDIGO</t>
  </si>
  <si>
    <t>DESCRIÇÃO</t>
  </si>
  <si>
    <t>FONTE</t>
  </si>
  <si>
    <t>UND</t>
  </si>
  <si>
    <t>QUANTIDADE</t>
  </si>
  <si>
    <t>PREÇO
UNITÁRIO R$</t>
  </si>
  <si>
    <t>PREÇO
TOTAL R$</t>
  </si>
  <si>
    <t>SERVIÇOS PRELIMINARES</t>
  </si>
  <si>
    <t>1.1</t>
  </si>
  <si>
    <t>103689</t>
  </si>
  <si>
    <t>FORNECIMENTO E INSTALAÇÃO DE PLACA DE OBRA COM CHAPA GALVANIZADA E ESTRUTURA DE MADEIRA. AF_03/2022_PS</t>
  </si>
  <si>
    <t>SINAPI</t>
  </si>
  <si>
    <t>M2</t>
  </si>
  <si>
    <t>1.2</t>
  </si>
  <si>
    <t>98459</t>
  </si>
  <si>
    <t>TAPUME COM TELHA METÁLICA. AF_03/2024</t>
  </si>
  <si>
    <t>1.3</t>
  </si>
  <si>
    <t>101509</t>
  </si>
  <si>
    <t>ENTRADA DE ENERGIA ELÉTRICA, AÉREA, TRIFÁSICA, COM CAIXA DE EMBUTIR, CABO DE 10 MM2 E DISJUNTOR DIN 50A (NÃO INCLUSO O POSTE DE CONCRETO). AF_12/2025</t>
  </si>
  <si>
    <t>UN</t>
  </si>
  <si>
    <t>PRÓPRIA</t>
  </si>
  <si>
    <t>M</t>
  </si>
  <si>
    <t>1.6</t>
  </si>
  <si>
    <t>FNDE 231</t>
  </si>
  <si>
    <t>LOCACAO DE CONTAINER 2,30 X 6,00 M, ALT. 2,50 M, COM 1 SANITARIO, PARA ESCRITORIO, COMPLETO, SEM DIVISORIAS INTERNAS (NAO INCLUI MOBILIZACAO/DESMOBILIZACAO)</t>
  </si>
  <si>
    <t>MÊS</t>
  </si>
  <si>
    <t>1.7</t>
  </si>
  <si>
    <t>FNDE 230</t>
  </si>
  <si>
    <t>LOCACAO DE CONTAINER 2,30 X 6,00 M, ALT. 2,50 M, PARA ESCRITORIO, SEM DIVISORIAS INTERNAS E SEM SANITARIO (NAO INCLUI MOBILIZACAO/DESMOBILIZACAO)</t>
  </si>
  <si>
    <t>FNDE 232</t>
  </si>
  <si>
    <t>LOCACAO DE CONTAINER 2,30 X 6,00 M, ALT. 2,50 M, PARA SANITARIO, COM 4 BACIAS, 8 CHUVEIROS,1 LAVATORIO E 1 MICTORIO (NAO INCLUI MOBILIZACAO/DESMOBILIZACAO)</t>
  </si>
  <si>
    <t>FNDE 244</t>
  </si>
  <si>
    <t>ADMINISTRAÇÃO LOCAL TIPO 1</t>
  </si>
  <si>
    <t>MOVIMENTO DE TERRA PARA FUNDAÇÕES</t>
  </si>
  <si>
    <t>2.1</t>
  </si>
  <si>
    <t>EDIFICAÇÃO</t>
  </si>
  <si>
    <t>2.1.1</t>
  </si>
  <si>
    <t>98525</t>
  </si>
  <si>
    <t>LIMPEZA MECANIZADA DE CAMADA VEGETAL, VEGETAÇÃO E PEQUENAS ÁRVORES (DIÂMETRO DE TRONCO MENOR QUE 0,20 M), COM TRATOR DE ESTEIRAS. AF_03/2024</t>
  </si>
  <si>
    <t>M3</t>
  </si>
  <si>
    <t>96523</t>
  </si>
  <si>
    <t>ESCAVAÇÃO MANUAL PARA BLOCO DE COROAMENTO OU SAPATA (INCLUINDO ESCAVAÇÃO PARA COLOCAÇÃO DE FÔRMAS). AF_01/2024</t>
  </si>
  <si>
    <t>101617</t>
  </si>
  <si>
    <t>PREPARO DE FUNDO DE VALA COM LARGURA MAIOR OU IGUAL A 1,5 M E MENOR QUE 2,5 M (ACERTO DO SOLO NATURAL), EM LOCAL COM NÍVEL BAIXO DE INTERFERÊNCIA. AF_01/2026</t>
  </si>
  <si>
    <t>93381</t>
  </si>
  <si>
    <t>REATERRO MECANIZADO DE VALA COM RETROESCAVADEIRA (CAPACIDADE DA CAÇAMBA DA RETRO: 0,26 M³/POTÊNCIA: 88 HP), LARGURA 0,8 A 1,5 M, PROFUNDIDADE 1,5 A 3,0 M, COM SOLO (SEM SUBSTITUIÇÃO) DE 1ª CATEGORIA E COMPACTADOR DE SOLOS DE PERCUSSÃO. AF_08/2023</t>
  </si>
  <si>
    <t>2.2</t>
  </si>
  <si>
    <t>MURETA ABRIGO DE GÁS</t>
  </si>
  <si>
    <t>2.2.1</t>
  </si>
  <si>
    <t>2.2.2</t>
  </si>
  <si>
    <t>2.2.3</t>
  </si>
  <si>
    <t>FUNDAÇÕES</t>
  </si>
  <si>
    <t>96619</t>
  </si>
  <si>
    <t>LASTRO DE CONCRETO MAGRO, APLICADO EM BLOCOS DE COROAMENTO OU SAPATAS, ESPESSURA DE 5 CM. AF_01/2024</t>
  </si>
  <si>
    <t>KG</t>
  </si>
  <si>
    <t>104918</t>
  </si>
  <si>
    <t>ARMAÇÃO DE SAPATA ISOLADA, VIGA BALDRAME E SAPATA CORRIDA UTILIZANDO AÇO CA-50 DE 8 MM - MONTAGEM. AF_01/2024</t>
  </si>
  <si>
    <t>96557</t>
  </si>
  <si>
    <t>CONCRETAGEM DE BLOCO DE COROAMENTO OU VIGA BALDRAME, FCK 30 MPA, COM USO DE BOMBA - LANÇAMENTO, ADENSAMENTO E ACABAMENTO. AF_01/2024</t>
  </si>
  <si>
    <t>3.5</t>
  </si>
  <si>
    <t>MURETA E ABRIGO DE GÁS - VIGAS BALDRAME</t>
  </si>
  <si>
    <t>3.5.1</t>
  </si>
  <si>
    <t>3.5.3</t>
  </si>
  <si>
    <t>96542</t>
  </si>
  <si>
    <t>FABRICAÇÃO, MONTAGEM E DESMONTAGEM DE FÔRMA PARA VIGA BALDRAME, EM CHAPA DE MADEIRA COMPENSADA RESINADA, E=17 MM, 4 UTILIZAÇÕES. AF_01/2024</t>
  </si>
  <si>
    <t>3.5.4</t>
  </si>
  <si>
    <t>3.5.5</t>
  </si>
  <si>
    <t>104916</t>
  </si>
  <si>
    <t>ARMAÇÃO DE SAPATA ISOLADA, VIGA BALDRAME E SAPATA CORRIDA UTILIZANDO AÇO CA-60 DE 5 MM - MONTAGEM. AF_01/2024</t>
  </si>
  <si>
    <t>SUPERESTRUTURA</t>
  </si>
  <si>
    <t>4.1</t>
  </si>
  <si>
    <t>CONCRETO ARMADO - PILARES</t>
  </si>
  <si>
    <t>4.1.1</t>
  </si>
  <si>
    <t>92443</t>
  </si>
  <si>
    <t>MONTAGEM E DESMONTAGEM DE FÔRMA DE PILARES RETANGULARES E ESTRUTURAS SIMILARES, PÉ-DIREITO SIMPLES, EM CHAPA DE MADEIRA COMPENSADA PLASTIFICADA, 18 UTILIZAÇÕES. AF_09/2020</t>
  </si>
  <si>
    <t>92759</t>
  </si>
  <si>
    <t>ARMAÇÃO DE PILAR OU VIGA DE ESTRUTURA CONVENCIONAL DE CONCRETO ARMADO UTILIZANDO AÇO CA-60 DE 5,0 MM - MONTAGEM. AF_06/2022</t>
  </si>
  <si>
    <t>103672</t>
  </si>
  <si>
    <t>CONCRETAGEM DE PILARES, FCK = 25 MPA, COM USO DE BOMBA - LANÇAMENTO, ADENSAMENTO E ACABAMENTO. AF_02/2022_PS</t>
  </si>
  <si>
    <t>92761</t>
  </si>
  <si>
    <t>ARMAÇÃO DE PILAR OU VIGA DE ESTRUTURA CONVENCIONAL DE CONCRETO ARMADO UTILIZANDO AÇO CA-50 DE 8,0 MM - MONTAGEM. AF_06/2022</t>
  </si>
  <si>
    <t>4.4</t>
  </si>
  <si>
    <t>CONCRETO ARMADO - MURETA - PILARES</t>
  </si>
  <si>
    <t>4.4.1</t>
  </si>
  <si>
    <t>4.4.2</t>
  </si>
  <si>
    <t>4.4.3</t>
  </si>
  <si>
    <t>4.4.4</t>
  </si>
  <si>
    <t>4.6</t>
  </si>
  <si>
    <t>ESTRUTURA METÁLICA</t>
  </si>
  <si>
    <t>4.6.1</t>
  </si>
  <si>
    <t>FNDE 607</t>
  </si>
  <si>
    <t>ESTRUTURA TRELIÇADA DE COBERTURA, INCLUSOS PERFIS METÁLICOS, CHAPA METÁLICAS, MÃO DE OBRA E TRANSPORTE COM GUINDASTE - FORNECIMENTO E INSTALAÇÃO</t>
  </si>
  <si>
    <t>4.7</t>
  </si>
  <si>
    <t>PISO DE CONCRETO</t>
  </si>
  <si>
    <t>4.7.1</t>
  </si>
  <si>
    <t>PAVIMENTAÇÃO INTERNA DE PISO DE CONCRETO 7 CM</t>
  </si>
  <si>
    <t>4.7.1.1</t>
  </si>
  <si>
    <t>97083</t>
  </si>
  <si>
    <t>COMPACTAÇÃO MECÂNICA DE SOLO PARA EXECUÇÃO DE RADIER, PISO DE CONCRETO OU LAJE SOBRE SOLO, COM COMPACTADOR DE SOLOS A PERCUSSÃO. AF_09/2021</t>
  </si>
  <si>
    <t>4.7.1.2</t>
  </si>
  <si>
    <t>96622</t>
  </si>
  <si>
    <t>LASTRO COM MATERIAL GRANULAR, APLICADO EM PISOS OU LAJES SOBRE SOLO, ESPESSURA DE *5 CM*. AF_01/2024</t>
  </si>
  <si>
    <t>4.7.1.3</t>
  </si>
  <si>
    <t>97087</t>
  </si>
  <si>
    <t>CAMADA SEPARADORA PARA EXECUÇÃO DE RADIER, PISO DE CONCRETO OU LAJE SOBRE SOLO, EM LONA PLÁSTICA. AF_09/2021</t>
  </si>
  <si>
    <t>4.7.1.4</t>
  </si>
  <si>
    <t>94991</t>
  </si>
  <si>
    <t>EXECUÇÃO DE PASSEIO (CALÇADA) OU PISO DE CONCRETO COM CONCRETO MOLDADO IN LOCO, USINADO C20, ACABAMENTO CONVENCIONAL, NÃO ARMADO. AF_08/2022</t>
  </si>
  <si>
    <t>4.7.2</t>
  </si>
  <si>
    <t>PAVIMENTAÇÃO EXTERNA - CALÇADA DE PISO DE CONCRETO 7 CM</t>
  </si>
  <si>
    <t>4.7.2.1</t>
  </si>
  <si>
    <t>4.7.2.2</t>
  </si>
  <si>
    <t>4.7.2.3</t>
  </si>
  <si>
    <t>4.7.2.4</t>
  </si>
  <si>
    <t>SISTEMA DE VEDAÇÃO VERTICAL</t>
  </si>
  <si>
    <t>5.1</t>
  </si>
  <si>
    <t>ELEMENTOS VAZADOS</t>
  </si>
  <si>
    <t>5.1.1</t>
  </si>
  <si>
    <t>101161</t>
  </si>
  <si>
    <t>ALVENARIA DE VEDAÇÃO COM ELEMENTO VAZADO DE CONCRETO (COBOGÓ) DE 7X50X50CM E ARGAMASSA DE ASSENTAMENTO COM PREPARO EM BETONEIRA. AF_05/2020</t>
  </si>
  <si>
    <t>5.2</t>
  </si>
  <si>
    <t>ALVENARIA DE VEDAÇÃO</t>
  </si>
  <si>
    <t>5.2.1</t>
  </si>
  <si>
    <t>103322</t>
  </si>
  <si>
    <t>ALVENARIA DE VEDAÇÃO DE BLOCOS CERÂMICOS FURADOS NA VERTICAL DE 9X19X39 CM (ESPESSURA 9 CM) E ARGAMASSA DE ASSENTAMENTO COM PREPARO EM BETONEIRA. AF_12/2021</t>
  </si>
  <si>
    <t>5.2.2</t>
  </si>
  <si>
    <t>103328</t>
  </si>
  <si>
    <t>ALVENARIA DE VEDAÇÃO DE BLOCOS CERÂMICOS FURADOS NA HORIZONTAL DE 9X19X19 CM (ESPESSURA 9 CM) E ARGAMASSA DE ASSENTAMENTO COM PREPARO EM BETONEIRA. AF_12/2021</t>
  </si>
  <si>
    <t>103324</t>
  </si>
  <si>
    <t>ALVENARIA DE VEDAÇÃO DE BLOCOS CERÂMICOS FURADOS NA VERTICAL DE 14X19X39 CM (ESPESSURA 14 CM) E ARGAMASSA DE ASSENTAMENTO COM PREPARO EM BETONEIRA. AF_12/2021</t>
  </si>
  <si>
    <t>101159</t>
  </si>
  <si>
    <t>ALVENARIA DE VEDAÇÃO DE BLOCOS CERÂMICOS MACIÇOS DE 5X10X20CM (ESPESSURA 10CM) E ARGAMASSA DE ASSENTAMENTO COM PREPARO EM BETONEIRA. AF_05/2020</t>
  </si>
  <si>
    <t>5.3</t>
  </si>
  <si>
    <t>ALVENARIA DA MURETA</t>
  </si>
  <si>
    <t>5.3.1</t>
  </si>
  <si>
    <t>5.4</t>
  </si>
  <si>
    <t>DIVISÓRIAS</t>
  </si>
  <si>
    <t>5.4.1</t>
  </si>
  <si>
    <t>102253</t>
  </si>
  <si>
    <t>DIVISORIA SANITÁRIA, EM GRANITO CINZA POLIDO, ESP = 3CM, ASSENTADO COM ARGAMASSA COLANTE AC III-E. AF_10/2025</t>
  </si>
  <si>
    <t>5.4.2</t>
  </si>
  <si>
    <t>FNDE 129</t>
  </si>
  <si>
    <t>INSTALAÇÃO DE BOX DE VIDRO TEMPERADO, E = 10 MM, ENCAIXADO EM PERFIL U</t>
  </si>
  <si>
    <t>5.4.3</t>
  </si>
  <si>
    <t>96370</t>
  </si>
  <si>
    <t>PAREDE COM SISTEMA EM CHAPAS DE GESSO PARA DRYWALL, USO INTERNO, COM UMA FACE SIMPLES E ESTRUTURA METÁLICA COM GUIAS SIMPLES, SEM VÃOS. AF_07/2023_PS</t>
  </si>
  <si>
    <t>5.4.4</t>
  </si>
  <si>
    <t>FNDE 455</t>
  </si>
  <si>
    <t>DIVISÓRIA DE VIDRO TEMPERADO, JATEADO, 10 MM COM PORTA DE CORRER</t>
  </si>
  <si>
    <t>ESQUADRIAS</t>
  </si>
  <si>
    <t>6.1</t>
  </si>
  <si>
    <t>PORTAS DE MADEIRA</t>
  </si>
  <si>
    <t>6.1.1</t>
  </si>
  <si>
    <t>FNDE 433</t>
  </si>
  <si>
    <t>PM1 - KIT DE PORTA DE MADEIRA PARA PINTURA, SEMI-OCA (LEVE OU MÉDIA), PADRÃO MÉDIO, 70X210CM, ESPESSURA DE 3,5CM, ITENS INCLUSOS: DOBRADIÇAS, MONTAGEM E INSTALAÇÃO DO BATENTE, FECHADURA COM EXECUÇÃO DO FURO - FORNECIMENTO E INSTALAÇÃO</t>
  </si>
  <si>
    <t>6.1.2</t>
  </si>
  <si>
    <t>FNDE 247</t>
  </si>
  <si>
    <t>PM 2 - KIT DE PORTA DE MADEIRA COM VENEZIANA, 80X210CM (ESPESSURA DE 3CM), PADRÃO MÉDIO, ITENS INCLUSOS: DOBRADIÇAS, MONTAGEM E INSTALAÇÃO DE BATENTE, FECHADURA COM EXECUÇÃO DO FURO - FORNECIMENTO E INSTALAÇÃO</t>
  </si>
  <si>
    <t>6.1.3</t>
  </si>
  <si>
    <t>FNDE 246</t>
  </si>
  <si>
    <t>PM3 - KIT DE PORTA DE MADEIRA FRISADA, SEMI-OCA (LEVE OU MÉDIA), PADRÃO MÉDIO, 80X210CM, ESPESSURA DE 3,5CM, ITENS INCLUSOS: DOBRADIÇAS, MONTAGEM E INSTALAÇÃO DE BATENTE, FECHADURA COM EXECUÇÃO DO FURO - FORNECIMENTO E INSTALAÇÃO.</t>
  </si>
  <si>
    <t>6.1.4</t>
  </si>
  <si>
    <t>FNDE 434</t>
  </si>
  <si>
    <t>PM4 - KIT DE PORTA DE MADEIRA FRISADA, SEMI-OCA (LEVE OU MÉDIA), PADRÃO MÉDIO, 80X210CM, ESPESSURA DE 3,5CM, ITENS INCLUSOS: DOBRADIÇAS, MONTAGEM E INSTALAÇÃO DE BATENTE, FECHADURA COM EXECUÇÃO DO FURO - FORNECIMENTO E INSTALAÇÃO.</t>
  </si>
  <si>
    <t>6.1.5</t>
  </si>
  <si>
    <t>FNDE 430</t>
  </si>
  <si>
    <t>PM5 - KIT DE PORTA DE MADEIRA COM VISOR DE VIDRO, 80X210CM (ESPESSURA DE 3CM), PADRÃO POPULAR, ITENS INCLUSOS: DOBRADIÇAS, MONTAGEM E INSTALAÇÃO DE BATENTE, FECHADURA COM EXECUÇÃO DO FURO - FORNECIMENTO E INSTALAÇÃO.</t>
  </si>
  <si>
    <t>6.1.6</t>
  </si>
  <si>
    <t>FNDE 432</t>
  </si>
  <si>
    <t>PM6 -PORTA EM COMPENSADO DE MADEIRA E=2cm REVESTIDA COM LAMINADO MELAMÍNICO COM VARIAÇÃO DE CORES</t>
  </si>
  <si>
    <t>6.1.7</t>
  </si>
  <si>
    <t>FNDE 431</t>
  </si>
  <si>
    <t>INSTALAÇÃO DE VIDRO LISO INCOLOR ESQUADRIA PM5 , E = 6 MM, EM ESQUADRIA DE MADEIRA, FIXADO COM BAGUETE</t>
  </si>
  <si>
    <t>6.2</t>
  </si>
  <si>
    <t>FERRAGENS E ACESSÓRIOS</t>
  </si>
  <si>
    <t>6.2.1</t>
  </si>
  <si>
    <t>100705</t>
  </si>
  <si>
    <t>TARJETA TIPO LIVRE/OCUPADO PARA PORTA DE BANHEIRO. AF_10/2025</t>
  </si>
  <si>
    <t>6.2.2</t>
  </si>
  <si>
    <t>100866</t>
  </si>
  <si>
    <t>BARRA DE APOIO RETA, EM ACO INOX POLIDO, COMPRIMENTO 60CM, FIXADA NA PAREDE - FORNECIMENTO E INSTALAÇÃO. AF_01/2020</t>
  </si>
  <si>
    <t>6.2.3</t>
  </si>
  <si>
    <t>FNDE 04</t>
  </si>
  <si>
    <t>CHAPA METÁLICA (ALUMÍNIO) 0,90 M X 0,40 M, ESPESSURA 1 MM PARA AS PORTAS</t>
  </si>
  <si>
    <t>M²</t>
  </si>
  <si>
    <t>6.3</t>
  </si>
  <si>
    <t>PORTAS EM ALUMÍNIO</t>
  </si>
  <si>
    <t>6.3.1</t>
  </si>
  <si>
    <t>FNDE 251</t>
  </si>
  <si>
    <t>PORTA DE ABRIR - PA1 - 100 X 210 CM EM CHAPA DE ALUMÍNIO, COM VENEZIANA E VIDRO MINIBOREAL 6 MM, INCLUSO FECHADURA E PUXADOR - CONFORME PROJETO DE ESQUADRIAS</t>
  </si>
  <si>
    <t>6.3.2</t>
  </si>
  <si>
    <t>FNDE 252</t>
  </si>
  <si>
    <t>PORTA DE ABRIR - PA2 - 80 X 210 CM EM CHAPA DE ALUMÍNIO, TIPO VENEZIANA COM GUARNIÇÃO, FIXAÇÃO COM PARAFUSOS - FORNECIMENTO E INSTALAÇÃO - CONFORME PROJETO DE ESQUADRIAS</t>
  </si>
  <si>
    <t>6.3.3</t>
  </si>
  <si>
    <t>FNDE 253</t>
  </si>
  <si>
    <t>PORTA DE ABRIR 2 FOLHAS - PA3 - 160 X 210 CM EM CHAPA DE ALUMÍNIO, TIPO VENEZIANA COM GUARNIÇÃO, FIXAÇÃO COM PARAFUSOS - FORNECIMENTO E INSTALAÇÃO - CONFORME PROJETO DE ESQUADRIAS</t>
  </si>
  <si>
    <t>6.3.4</t>
  </si>
  <si>
    <t>FNDE 435</t>
  </si>
  <si>
    <t>PORTA DE CORRER - PA4- 450 X 210 CM, DE ALUMÍNIO, COM DUAS FOLHAS FIXAS E DUAS FOLHAS DE CORRER PARA VIDRO, INCLUSO VIDRO LISO INCOLOR 8 MM, FECHADURA E PUXADOR, SEM ALIZAR - CONFORME PROJETO DE ESQUADRIAS</t>
  </si>
  <si>
    <t>6.3.5</t>
  </si>
  <si>
    <t>FNDE 255</t>
  </si>
  <si>
    <t>PORTA DE CORRER - PA5- 240 X 210 CM, DE ALUMÍNIO, COM DUAS FOLHAS DE CORRER PARA VIDRO, INCLUSO VIDRO LISO INCOLOR 8 MM, FECHADURA E PUXADOR, SEM ALIZAR - CONFORME PROJETO DE ESQUADRIAS</t>
  </si>
  <si>
    <t>6.3.6</t>
  </si>
  <si>
    <t>FNDE 450</t>
  </si>
  <si>
    <t>PORTA DE ABRIR 2 FOLHAS - PA6 - 120 X 170 CM EM CHAPA DE ALUMÍNIO, TIPO VENEZIANA COM GUARNIÇÃO, FIXAÇÃO COM PARAFUSOS - FORNECIMENTO E INSTALAÇÃO - CONFORME PROJETO DE ESQUADRIAS</t>
  </si>
  <si>
    <t>6.3.7</t>
  </si>
  <si>
    <t>FNDE 451</t>
  </si>
  <si>
    <t>PORTA DE ABRIR 2 FOLHAS - PA7 - 160+90 X 210 CM EM CHAPA DE ALUMÍNIO, COM DUAS FOLHAS DE ABRIR E BANDEIRA LATERAL FIXA, TIPO VENEZIANA COM GUARNIÇÃO, FIXAÇÃO COM PARAFUSOS - FORNECIMENTO E INSTALAÇÃO - CONFORME PROJETO DE ESQUADRIAS</t>
  </si>
  <si>
    <t>6.4</t>
  </si>
  <si>
    <t>JANELAS EM ALUMÍNIO</t>
  </si>
  <si>
    <t>6.4.1</t>
  </si>
  <si>
    <t>FNDE 258</t>
  </si>
  <si>
    <t>JANELA DE ALUMÍNIO - JA-1 - 70 X 125 CM, TIPO GUILHOTINA COMPLETA, COM VIDROS, BATENTE E FERRAGENS. EXCLUSIVE ALIZAR, ACABAMENTO E CONTRAMARCO, CONFORME PROJETO DE ESQUADRIAS</t>
  </si>
  <si>
    <t>6.4.2</t>
  </si>
  <si>
    <t>FNDE 453</t>
  </si>
  <si>
    <t>JANELA DE ALUMÍNIO - JA-2 - 110 X 145 CM, TIPO GUILHOTINA COMPLETA, COM VIDROS, BATENTE E FERRAGENS. EXCLUSIVE ALIZAR, ACABAMENTO E CONTRAMARCO, CONFORME PROJETO DE ESQUADRIAS</t>
  </si>
  <si>
    <t>6.4.3</t>
  </si>
  <si>
    <t>FNDE 275</t>
  </si>
  <si>
    <t>JANELA DE ALUMÍNIO JA-3 - 140 X 115, TIPO FIXA, PARA VIDRO, COM VIDRO, BATENTE E FERRAGENS. EXCLUSIVE ACABAMENTO, ALIZAR E CONTRAMARCO, CONFORME PROJETO DE ESQUADRIAS</t>
  </si>
  <si>
    <t>6.4.4</t>
  </si>
  <si>
    <t>FNDE 454</t>
  </si>
  <si>
    <t>JANELA DE ALUMÍNIO - JA-4- 140 X 145 CM, TIPO GUILHOTINA COMPLETA, COM VIDROS, BATENTE E FERRAGENS. EXCLUSIVE ALIZAR, ACABAMENTO E CONTRAMARCO, CONFORME PROJETO DE ESQUADRIAS</t>
  </si>
  <si>
    <t>6.4.5</t>
  </si>
  <si>
    <t>FNDE 440</t>
  </si>
  <si>
    <t>JANELA DE ALUMÍNIO JA-5 - 200 X 105 CM, TIPO FIXA, PARA VIDRO, COM VIDRO, BATENTE E FERRAGENS. EXCLUSIVE ACABAMENTO, ALIZAR E CONTRAMARCO, CONFORME PROJETO DE ESQUADRIAS</t>
  </si>
  <si>
    <t>6.4.6</t>
  </si>
  <si>
    <t>FNDE 441</t>
  </si>
  <si>
    <t>JANELA DE ALUMÍNIO - JA-6 - 210 X 50 CM, TIPO MAXIM-AR, COM VIDROS, BATENTE E FERRAGENS. EXCLUSIVE ALIZAR, ACABAMENTO E CONTRAMARCO, CONFORME PROJETO DE ESQUADRIAS</t>
  </si>
  <si>
    <t>6.4.7</t>
  </si>
  <si>
    <t>FNDE 264</t>
  </si>
  <si>
    <t>JANELA DE ALUMÍNIO - JA-7 - 210 X 75 CM, TIPO MAXIM-AR, COM VIDROS, BATENTE E FERRAGENS. EXCLUSIVE ALIZAR, ACABAMENTO E CONTRAMARCO, CONFORME PROJETO DE ESQUADRIAS</t>
  </si>
  <si>
    <t>6.4.8</t>
  </si>
  <si>
    <t>FNDE 268</t>
  </si>
  <si>
    <t>JANELA DE ALUMÍNIO - JA-8 - 210 X 100 CM, TIPO MAXIM-AR, COM VIDROS, BATENTE E FERRAGENS. EXCLUSIVE ALIZAR, ACABAMENTO E CONTRAMARCO, CONFORME PROJETO DE ESQUADRIAS</t>
  </si>
  <si>
    <t>6.4.9</t>
  </si>
  <si>
    <t>FNDE 265</t>
  </si>
  <si>
    <t>JANELA DE ALUMÍNIO - JA-9 - 210 X 150 CM, TIPO MAXIM-AR, COM VIDROS, BATENTE E FERRAGENS. EXCLUSIVE ALIZAR, ACABAMENTO E CONTRAMARCO, CONFORME PROJETO DE ESQUADRIAS</t>
  </si>
  <si>
    <t>6.4.10</t>
  </si>
  <si>
    <t>FNDE 269</t>
  </si>
  <si>
    <t>JANELA DE ALUMÍNIO - JA-10 - 140 X 150 CM, TIPO MAXIM-AR, COM VIDROS, BATENTE E FERRAGENS. EXCLUSIVE ALIZAR, ACABAMENTO E CONTRAMARCO, CONFORME PROJETO DE ESQUADRIAS</t>
  </si>
  <si>
    <t>6.4.11</t>
  </si>
  <si>
    <t>FNDE 270</t>
  </si>
  <si>
    <t>JANELA DE ALUMÍNIO - JA-11 - 140 X 75 CM, TIPO MAXIM-AR, COM VIDROS, BATENTE E FERRAGENS. EXCLUSIVE ALIZAR, ACABAMENTO E CONTRAMARCO, CONFORME PROJETO DE ESQUADRIAS</t>
  </si>
  <si>
    <t>6.4.12</t>
  </si>
  <si>
    <t>FNDE 443</t>
  </si>
  <si>
    <t>JANELA DE ALUMÍNIO - JA-12 - 420 X 50 CM, TIPO MAXIM-AR, COM VIDROS, BATENTE E FERRAGENS. EXCLUSIVE ALIZAR, ACABAMENTO E CONTRAMARCO, CONFORME PROJETO DE ESQUADRIAS</t>
  </si>
  <si>
    <t>6.4.13</t>
  </si>
  <si>
    <t>FNDE 272</t>
  </si>
  <si>
    <t>JANELA DE ALUMÍNIO - JA-13 - 420 X 150 CM, TIPO MAXIM-AR, COM VIDROS, BATENTE E FERRAGENS. EXCLUSIVE ALIZAR, ACABAMENTO E CONTRAMARCO, CONFORME PROJETO DE ESQUADRIAS</t>
  </si>
  <si>
    <t>6.4.14</t>
  </si>
  <si>
    <t>FNDE 273</t>
  </si>
  <si>
    <t>JANELA DE ALUMÍNIO - JA-14 - 560 X 100 CM, TIPO MAXIM-AR, COM VIDROS, BATENTE E FERRAGENS. EXCLUSIVE ALIZAR, ACABAMENTO E CONTRAMARCO, CONFORME PROJETO DE ESQUADRIAS</t>
  </si>
  <si>
    <t>6.4.15</t>
  </si>
  <si>
    <t>FNDE 274</t>
  </si>
  <si>
    <t>JANELA DE ALUMÍNIO - JA-15 - 560 X 150 CM, TIPO MAXIM-AR, COM VIDROS, BATENTE E FERRAGENS. EXCLUSIVE ALIZAR, ACABAMENTO E CONTRAMARCO, CONFORME PROJETO DE ESQUADRIAS</t>
  </si>
  <si>
    <t>6.4.16</t>
  </si>
  <si>
    <t>FNDE 277</t>
  </si>
  <si>
    <t>JANELA DE ALUMÍNIO JA-16 - 160 X 85, TIPO FIXA, PARA VIDRO, COM VIDRO, BATENTE E FERRAGENS. EXCLUSIVE ACABAMENTO, ALIZAR E CONTRAMARCO, CONFORME PROJETO DE ESQUADRIAS</t>
  </si>
  <si>
    <t>6.4.17</t>
  </si>
  <si>
    <t>FNDE 05</t>
  </si>
  <si>
    <t>TELA TIPO MOSQUITEIRO - FIXADA NA ESQUADRIA - CONFORME PROJETO DE ESQUADRIAS</t>
  </si>
  <si>
    <t>6.5</t>
  </si>
  <si>
    <t>PORTAS DE VIDRO</t>
  </si>
  <si>
    <t>6.5.1</t>
  </si>
  <si>
    <t>FNDE 437</t>
  </si>
  <si>
    <t>PORTA DE VIDRO - PV1 - 175X 230 CM, DE ABRIR DUAS FOLHAS TEMPERADO INCOLOR 10 MM, CONFORME PROJETO</t>
  </si>
  <si>
    <t>6.5.2</t>
  </si>
  <si>
    <t>FNDE 452</t>
  </si>
  <si>
    <t>PORTA DE VIDRO - PV2 - 175 + 110 X 230 + 35 CM, DE ABRIR DUAS FOLHAS COM BANDEIRA SUPERIOR E LATERAL, VIDRO TEMPERADO INCOLOR 10 MM, CONFORME PROJETO</t>
  </si>
  <si>
    <t>6.6</t>
  </si>
  <si>
    <t>ESQUADRIA GERAL</t>
  </si>
  <si>
    <t>6.6.1</t>
  </si>
  <si>
    <t>FNDE 280</t>
  </si>
  <si>
    <t>PF1 - PORTÃO METÁLICO DE ABRIR, 1,40 X 2,20 M, COM CHAPA METÁLICA, INCLUSO PINTURA, CONFORME PROJETO DE ESQUADRIAS</t>
  </si>
  <si>
    <t>6.6.2</t>
  </si>
  <si>
    <t>FNDE 482</t>
  </si>
  <si>
    <t>PF2 - PORTÃO METÁLICO DE ABRIR, 1,40 X 0,9 M, COM CHAPA METÁLICA, INCLUSO PINTURA, CONFORME PROJETO DE ESQUADRIAS</t>
  </si>
  <si>
    <t>6.6.3</t>
  </si>
  <si>
    <t>FNDE 281</t>
  </si>
  <si>
    <t>FECHAMENTO EM CHAPA METÁLICA PERFURADA, INCLUSO PINTURA, CONFORME PROJETO</t>
  </si>
  <si>
    <t>6.6.4</t>
  </si>
  <si>
    <t>FNDE 283</t>
  </si>
  <si>
    <t>CERCA/GRADIL H=1,58M, MALHA 5 X 15CM - GALVANIZADO</t>
  </si>
  <si>
    <t>6.6.5</t>
  </si>
  <si>
    <t>FNDE 446</t>
  </si>
  <si>
    <t>P01 - PORTÃO METÁLICO 1,50 x 2,10 M , MALHA 5 X 20CM - FIO 5,00MM, REVESTIDOS EM POLIESTER POR PROCESSO DE PINTURA ELETROSTÁTICA (GRADIL), NA COR BRANCA - FORNECIMENTO E INSTALAÇÃO</t>
  </si>
  <si>
    <t>6.6.6</t>
  </si>
  <si>
    <t>FNDE 480</t>
  </si>
  <si>
    <t>P02 - PORTÃO METÁLICO 1,20 x 2,00 M , MALHA 5 X 20CM - FIO 5,00MM, REVESTIDOS EM POLIESTER POR PROCESSO DE PINTURA ELETROSTÁTICA (GRADIL), NA COR BRANCA - FORNECIMENTO E INSTALAÇÃO</t>
  </si>
  <si>
    <t>6.6.7</t>
  </si>
  <si>
    <t>FNDE 481</t>
  </si>
  <si>
    <t>P03 - PORTÃO METÁLICO 1,20 x 2,00 M , MALHA 5 X 20CM - FIO 5,00MM, REVESTIDOS EM POLIESTER POR PROCESSO DE PINTURA ELETROSTÁTICA (GRADIL), NA COR BRANCA - FORNECIMENTO E INSTALAÇÃO</t>
  </si>
  <si>
    <t>SISTEMAS DE COBERTURA</t>
  </si>
  <si>
    <t>7.1</t>
  </si>
  <si>
    <t>FNDE 20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</si>
  <si>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</si>
  <si>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7.2</t>
  </si>
  <si>
    <t>FNDE 65</t>
  </si>
  <si>
    <t>CUMEEIRA NORMAL PARA TELHA TRAPEZOIDAL DE AÇO, E = 0,5 MM, INCLUSO ACESSÓRIOS DE FIXAÇÃO E IÇAMENTO</t>
  </si>
  <si>
    <t>7.3</t>
  </si>
  <si>
    <t>94229</t>
  </si>
  <si>
    <t>CALHA EM CHAPA DE AÇO GALVANIZADO NÚMERO 24, DESENVOLVIMENTO DE 100 CM, INCLUSO TRANSPORTE VERTICAL. AF_07/2019</t>
  </si>
  <si>
    <t>7.4</t>
  </si>
  <si>
    <t>FNDE 422</t>
  </si>
  <si>
    <t>RUFO EM CHAPA DE AÇO GALVANIZADO NR. 24, DESENVOLVIMENTO 73 CM</t>
  </si>
  <si>
    <t>7.5</t>
  </si>
  <si>
    <t>FNDE 423</t>
  </si>
  <si>
    <t>RUFO EM CHAPA DE AÇO GALVANIZADO NR. 24, DESENVOLVIMENTO 39 CM</t>
  </si>
  <si>
    <t>7.6</t>
  </si>
  <si>
    <t>FNDE 424</t>
  </si>
  <si>
    <t>RUFO EM CHAPA DE AÇO GALVANIZADO NR. 24, DESENVOLVIMENTO 32 CM</t>
  </si>
  <si>
    <t>7.7</t>
  </si>
  <si>
    <t>FNDE 266</t>
  </si>
  <si>
    <t>PINGADEIRA OU CHAPIM SOBRE MUROS, EM CONCRETO PRÉ-MOLDADO, ASSENTADO COM ARGAMASSA 1:6 COM ADITIVO</t>
  </si>
  <si>
    <t>IMPERMEABILIZAÇÃO</t>
  </si>
  <si>
    <t>8.2</t>
  </si>
  <si>
    <t>FNDE 173</t>
  </si>
  <si>
    <t>IMPERMEABILIZAÇÃO DA LAJE COM EMULSÃO ASFÁLTICA, 2 DEMÃOS</t>
  </si>
  <si>
    <t>8.3</t>
  </si>
  <si>
    <t>FNDE 174</t>
  </si>
  <si>
    <t>IMPERMEABILIZAÇÃO DE PISO COM EMULSÃO ASFÁLTICA, 2 DEMÃOS</t>
  </si>
  <si>
    <t>8.4</t>
  </si>
  <si>
    <t>FNDE 175</t>
  </si>
  <si>
    <t>IMPERMEABILIZAÇÃO DA PAREDE COM EMULSÃO ASFÁLTICA, 2 DEMÃOS</t>
  </si>
  <si>
    <t>8.5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</si>
  <si>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</si>
  <si>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</si>
  <si>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8.6</t>
  </si>
  <si>
    <t>98565</t>
  </si>
  <si>
    <t>PROTEÇÃO MECÂNICA DE SUPERFICIE HORIZONTAL COM ARGAMASSA DE CIMENTO E AREIA, TRAÇO 1:3, E=3CM. AF_09/2023</t>
  </si>
  <si>
    <t>REVESTIMENTOS INTERNO E EXTERNO</t>
  </si>
  <si>
    <t>9.1</t>
  </si>
  <si>
    <t>9.1.1</t>
  </si>
  <si>
    <t>87878</t>
  </si>
  <si>
    <t>CHAPISCO APLICADO EM ALVENARIAS E ESTRUTURAS DE CONCRETO INTERNAS, COM COLHER DE PEDREIRO. ARGAMASSA TRAÇO 1:3 COM PREPARO MANUAL. AF_10/2022</t>
  </si>
  <si>
    <t>9.1.2</t>
  </si>
  <si>
    <t>87535</t>
  </si>
  <si>
    <t>EMBOÇO, EM ARGAMASSA TRAÇO 1:2:8, PREPARO MECÂNICO, APLICADO MANUALMENTE EM PAREDES INTERNAS DE AMBIENTES COM ÁREA MAIOR QUE 10M², E = 17,5MM, COM TALISCAS. AF_03/2024</t>
  </si>
  <si>
    <t>9.1.3</t>
  </si>
  <si>
    <t>87792</t>
  </si>
  <si>
    <t>EMBOÇO OU MASSA ÚNICA EM ARGAMASSA TRAÇO 1:2:8, PREPARO MECÂNICO COM BETONEIRA 400 L, APLICADA MANUALMENTE EM PANOS CEGOS DE FACHADA (SEM PRESENÇA DE VÃOS), ESPESSURA DE 25 MM. AF_08/2022</t>
  </si>
  <si>
    <t>9.1.4</t>
  </si>
  <si>
    <t>87543</t>
  </si>
  <si>
    <t>MASSA ÚNICA, EM ARGAMASSA INDUSTRIALIZADA, PREPARO MECÂNICO, APLICADA COM EQUIPAMENTO DE MISTURA E PROJEÇÃO DE ARGAMASSA EM PAREDES INTERNAS, E = 5MM, SEM TALISCAS. AF_03/2024</t>
  </si>
  <si>
    <t>9.1.5</t>
  </si>
  <si>
    <t>87273</t>
  </si>
  <si>
    <t>REVESTIMENTO CERÂMICO PARA PAREDES INTERNAS COM PLACAS TIPO ESMALTADA DE DIMENSÕES 33X45 CM APLICADAS NA ALTURA INTEIRA DAS PAREDES. AF_02/2023_PE</t>
  </si>
  <si>
    <t>9.1.6</t>
  </si>
  <si>
    <t>FNDE 293</t>
  </si>
  <si>
    <t>REVESTIMENTO CERÂMICO PARA PAREDES INTERNAS COM PLACAS TIPO ESMALTADA EXTRA DE DIMENSÕES 10X10 CM COR AMARELA APLICADAS NA ALTURA INTEIRA DAS PAREDES</t>
  </si>
  <si>
    <t>9.1.7</t>
  </si>
  <si>
    <t>FNDE 294</t>
  </si>
  <si>
    <t>REVESTIMENTO CERÂMICO PARA PAREDES INTERNAS COM PLACAS TIPO ESMALTADA EXTRA DE DIMENSÕES 10X10 CM COR AZUL APLICADAS NA ALTURA INTEIRA DAS PAREDES</t>
  </si>
  <si>
    <t>9.1.8</t>
  </si>
  <si>
    <t>FNDE 295</t>
  </si>
  <si>
    <t>REVESTIMENTO CERÂMICO PARA PAREDES INTERNAS COM PLACAS TIPO ESMALTADA EXTRA DE DIMENSÕES 10X10 CM COR BRANCA APLICADAS NA ALTURA INTEIRA DAS PAREDES</t>
  </si>
  <si>
    <t>9.1.9</t>
  </si>
  <si>
    <t>FNDE 296</t>
  </si>
  <si>
    <t>REVESTIMENTO CERÂMICO PARA PAREDES INTERNAS COM PLACAS TIPO ESMALTADA EXTRA DE DIMENSÕES 10X10 CM COR VERMELHA APLICADAS NA ALTURA INTEIRA DAS PAREDES</t>
  </si>
  <si>
    <t>9.1.10</t>
  </si>
  <si>
    <t>FNDE 245</t>
  </si>
  <si>
    <t>RODA MEIO EM MADEIRA, ALTURA 7CM, FIXADO COM COLA</t>
  </si>
  <si>
    <t>9.1.11</t>
  </si>
  <si>
    <t>96114</t>
  </si>
  <si>
    <t>FORRO EM DRYWALL, PARA AMBIENTES COMERCIAIS, INCLUSIVE ESTRUTURA BIRECIONAL DE FIXAÇÃO. AF_08/2023_PS</t>
  </si>
  <si>
    <t>9.1.12</t>
  </si>
  <si>
    <t>FNDE 18</t>
  </si>
  <si>
    <t>FORRO DE FIBRA MINERAL EM PLACAS DE 1250 x 625 MM, E = 15 MM, BORDA RETA, COM PINTURA ANTIMOFO, APOIADO EM PERFIL DE ACO GALVANIZADO COM 24 MM DE BASE - INSTALADO</t>
  </si>
  <si>
    <t>9.2</t>
  </si>
  <si>
    <t>MURETA</t>
  </si>
  <si>
    <t>9.2.1</t>
  </si>
  <si>
    <t>9.2.2</t>
  </si>
  <si>
    <t>SISTEMAS DE PISOS</t>
  </si>
  <si>
    <t>10.1</t>
  </si>
  <si>
    <t>PAVIMENTAÇÃO INTERNA</t>
  </si>
  <si>
    <t>10.1.1</t>
  </si>
  <si>
    <t>FNDE 182</t>
  </si>
  <si>
    <t>CONTRAPISO DE CONCRETO NÃO-ESTRUTURAL, ESPESSURA 3 CM E PREPARO MECÂNICO</t>
  </si>
  <si>
    <t>10.1.2</t>
  </si>
  <si>
    <t>10.1.3</t>
  </si>
  <si>
    <t>87257</t>
  </si>
  <si>
    <t>REVESTIMENTO CERÂMICO PARA PISO COM PLACAS TIPO ESMALTADA DE DIMENSÕES 60X60 CM APLICADA EM AMBIENTES DE ÁREA MAIOR QUE 10 M2. AF_02/2023_PE</t>
  </si>
  <si>
    <t>10.1.4</t>
  </si>
  <si>
    <t>87251</t>
  </si>
  <si>
    <t>REVESTIMENTO CERÂMICO PARA PISO COM PLACAS TIPO ESMALTADA DE DIMENSÕES 45X45 CM APLICADA EM AMBIENTES DE ÁREA MAIOR QUE 10 M2. AF_02/2023_PE</t>
  </si>
  <si>
    <t>10.1.5</t>
  </si>
  <si>
    <t>FNDE 466</t>
  </si>
  <si>
    <t>PISO VINÍLICO, EM MANTA, (CORES: AZUL, AMARELO, CINZA CLARO E CINZA ESCURO), ESPESSURA 3,2 MM, FIXADO COM COLA</t>
  </si>
  <si>
    <t>10.1.6</t>
  </si>
  <si>
    <t>FNDE 09</t>
  </si>
  <si>
    <t>NATA DE CIMENTO COM COLA PVA, PARA NIVELAMENTO DE CONTRAPISO PARA ASSENTAMENTO DE PISO VINÍLICO</t>
  </si>
  <si>
    <t>10.1.7</t>
  </si>
  <si>
    <t>88650</t>
  </si>
  <si>
    <t>RODAPÉ CERÂMICO DE 7CM DE ALTURA COM PLACAS TIPO ESMALTADA DE DIMENSÕES 60X60CM. AF_02/2023</t>
  </si>
  <si>
    <t>10.1.8</t>
  </si>
  <si>
    <t>98688</t>
  </si>
  <si>
    <t>RODAPÉ EM POLIESTIRENO, ALTURA 5 CM. AF_09/2020</t>
  </si>
  <si>
    <t>10.1.9</t>
  </si>
  <si>
    <t>98689</t>
  </si>
  <si>
    <t>SOLEIRA EM GRANITO, LARGURA 15 CM, ESPESSURA 2,0 CM. AF_09/2020</t>
  </si>
  <si>
    <t>10.1.10</t>
  </si>
  <si>
    <t>FNDE 426</t>
  </si>
  <si>
    <t>SOLEIRA EM GRANITO, LARGURA 30 CM, ESPESSURA 2,0 CM</t>
  </si>
  <si>
    <t>10.2</t>
  </si>
  <si>
    <t>PAVIMENTAÇÃO EXTERNA</t>
  </si>
  <si>
    <t>10.2.1</t>
  </si>
  <si>
    <t>98682</t>
  </si>
  <si>
    <t>PISO CIMENTADO, TRAÇO 1:3 (CIMENTO E AREIA), ACABAMENTO RÚSTICO, ESPESSURA 3,0 CM, PREPARO MECÂNICO DA ARGAMASSA. AF_09/2020</t>
  </si>
  <si>
    <t>10.2.2</t>
  </si>
  <si>
    <t>92396</t>
  </si>
  <si>
    <t>EXECUÇÃO DE PASSEIO EM PISO INTERTRAVADO, COM BLOCO RETANGULAR COR NATURAL DE 20 X 10 CM, ESPESSURA 6 CM. AF_10/2022</t>
  </si>
  <si>
    <t>10.2.3</t>
  </si>
  <si>
    <t>FNDE 400</t>
  </si>
  <si>
    <t>PISO PODOTÁTIL DE ALERTA, COR AMARELA, DE BORRACHA, ASSENTADO SOBRE ARGAMASSA</t>
  </si>
  <si>
    <t>10.2.4</t>
  </si>
  <si>
    <t>FNDE 401</t>
  </si>
  <si>
    <t>PISO PODOTÁTIL DE ALERTA, COR AZUL, DE BORRACHA, ASSENTADO SOBRE ARGAMASSA</t>
  </si>
  <si>
    <t>10.2.5</t>
  </si>
  <si>
    <t>FNDE 190</t>
  </si>
  <si>
    <t>PISO PODOTÁTIL DE ALERTA, COR VERMELHA, DE CONCRETO, ASSENTADO SOBRE ARGAMASSA</t>
  </si>
  <si>
    <t>10.2.6</t>
  </si>
  <si>
    <t>FNDE 189</t>
  </si>
  <si>
    <t>PISO PODOTÁTIL DIRECIONAL, COR VERMELHA, DE CONCRETO, ASSENTADO SOBRE ARGAMASSA</t>
  </si>
  <si>
    <t>10.2.7</t>
  </si>
  <si>
    <t>FNDE 467</t>
  </si>
  <si>
    <t>PISO PODOTÁTIL DIRECIONAL, COR AZUL, DE BORRACHA, ASSENTADO SOBRE ARGAMASSA</t>
  </si>
  <si>
    <t>10.2.8</t>
  </si>
  <si>
    <t>FNDE 10</t>
  </si>
  <si>
    <t>COLCHÃO DRENANTE DE AREIA H= 30 CM</t>
  </si>
  <si>
    <t>10.2.9</t>
  </si>
  <si>
    <t>98504</t>
  </si>
  <si>
    <t>PLANTIO DE GRAMA BATATAIS EM PLACAS. AF_07/2024</t>
  </si>
  <si>
    <t>PINTURAS E ACABAMENTOS</t>
  </si>
  <si>
    <t>11.1</t>
  </si>
  <si>
    <t>PINTURA EDIFICAÇÃO</t>
  </si>
  <si>
    <t>11.1.1</t>
  </si>
  <si>
    <t>88497</t>
  </si>
  <si>
    <t>EMASSAMENTO COM MASSA LÁTEX, APLICAÇÃO EM PAREDE, DUAS DEMÃOS, LIXAMENTO MANUAL. AF_04/2023</t>
  </si>
  <si>
    <t>11.1.2</t>
  </si>
  <si>
    <t>FNDE 402</t>
  </si>
  <si>
    <t>PINTURA LÁTEX ACRÍLICA, COR BRANCO GELO, APLICAÇÃO MANUAL EM PAREDES, DUAS DEMÃOS</t>
  </si>
  <si>
    <t>11.1.3</t>
  </si>
  <si>
    <t>102219</t>
  </si>
  <si>
    <t>PINTURA TINTA DE ACABAMENTO (PIGMENTADA) ESMALTE SINTÉTICO ACETINADO EM MADEIRA, 2 DEMÃOS. AF_01/2021</t>
  </si>
  <si>
    <t>11.1.4</t>
  </si>
  <si>
    <t>FNDE 201</t>
  </si>
  <si>
    <t>PINTURA EM ESMALTE SINTÉTICO EM RODAMEIO DE MADEIRA, 2 DEMÃOS - COR BRANCO</t>
  </si>
  <si>
    <t>11.1.5</t>
  </si>
  <si>
    <t>FNDE 428</t>
  </si>
  <si>
    <t>PINTURA COM TINTA EPÓXI EM PAREDES,ÁREAS MOLHADAS, APLICAÇÃO MANUAL, 2 DEMÃOS, INCLUSO PRIMER EPÓXI</t>
  </si>
  <si>
    <t>11.1.6</t>
  </si>
  <si>
    <t>100742</t>
  </si>
  <si>
    <t>PINTURA COM TINTA ALQUÍDICA DE ACABAMENTO (ESMALTE SINTÉTICO ACETINADO) APLICADA A ROLO OU PINCEL SOBRE SUPERFÍCIES METÁLICAS (EXCETO PERFIL) EXECUTADO EM OBRA (POR DEMÃO). AF_01/2020</t>
  </si>
  <si>
    <t>11.2</t>
  </si>
  <si>
    <t>PINTURA DE FORROS</t>
  </si>
  <si>
    <t>11.2.1</t>
  </si>
  <si>
    <t>88494</t>
  </si>
  <si>
    <t>EMASSAMENTO COM MASSA LÁTEX, APLICAÇÃO EM TETO, UMA DEMÃO, LIXAMENTO MANUAL. AF_04/2023</t>
  </si>
  <si>
    <t>11.2.2</t>
  </si>
  <si>
    <t>88488</t>
  </si>
  <si>
    <t>PINTURA LÁTEX ACRÍLICA PREMIUM, APLICAÇÃO MANUAL EM TETO, DUAS DEMÃOS. AF_04/2023</t>
  </si>
  <si>
    <t>11.3</t>
  </si>
  <si>
    <t>PINTURA - DIVERSOS</t>
  </si>
  <si>
    <t>11.3.1</t>
  </si>
  <si>
    <t>100724</t>
  </si>
  <si>
    <t>PINTURA COM TINTA ALQUÍDICA DE FUNDO E ACABAMENTO (ESMALTE SINTÉTICO GRAFITE) APLICADA A ROLO OU PINCEL SOBRE PERFIL METÁLICO EXECUTADO EM FÁBRICA (POR DEMÃO). AF_01/2020</t>
  </si>
  <si>
    <t>11.4</t>
  </si>
  <si>
    <t>11.4.1</t>
  </si>
  <si>
    <t>96132</t>
  </si>
  <si>
    <t>APLICAÇÃO MANUAL DE MASSA ACRÍLICA EM PANOS DE FACHADA SEM PRESENÇA DE VÃOS, DE EDIFÍCIOS DE MÚLTIPLOS PAVIMENTOS, DUAS DEMÃOS. AF_03/2024</t>
  </si>
  <si>
    <t>11.4.2</t>
  </si>
  <si>
    <t>88489</t>
  </si>
  <si>
    <t>PINTURA LÁTEX ACRÍLICA PREMIUM, APLICAÇÃO MANUAL EM PAREDES, DUAS DEMÃOS. AF_04/2023</t>
  </si>
  <si>
    <t>INSTALAÇÃO HIDRÁULICA</t>
  </si>
  <si>
    <t>12.1</t>
  </si>
  <si>
    <t>TUBULAÇÕES E CONEXÕES DE PVC RÍGIDO</t>
  </si>
  <si>
    <t>12.1.1</t>
  </si>
  <si>
    <t>89401</t>
  </si>
  <si>
    <t>TUBO, PVC, SOLDÁVEL, DE 20MM, INSTALADO EM RAMAL DE DISTRIBUIÇÃO DE ÁGUA - FORNECIMENTO E INSTALAÇÃO. AF_06/2022</t>
  </si>
  <si>
    <t>12.1.2</t>
  </si>
  <si>
    <t>89446</t>
  </si>
  <si>
    <t>TUBO, PVC, SOLDÁVEL, DE 25MM, INSTALADO EM PRUMADA DE ÁGUA - FORNECIMENTO E INSTALAÇÃO. AF_06/2022</t>
  </si>
  <si>
    <t>12.1.3</t>
  </si>
  <si>
    <t>89447</t>
  </si>
  <si>
    <t>TUBO, PVC, SOLDÁVEL, DE 32MM, INSTALADO EM PRUMADA DE ÁGUA - FORNECIMENTO E INSTALAÇÃO. AF_06/2022</t>
  </si>
  <si>
    <t>12.1.4</t>
  </si>
  <si>
    <t>89449</t>
  </si>
  <si>
    <t>TUBO, PVC, SOLDÁVEL, DE 50MM, INSTALADO EM PRUMADA DE ÁGUA - FORNECIMENTO E INSTALAÇÃO. AF_06/2022</t>
  </si>
  <si>
    <t>12.1.5</t>
  </si>
  <si>
    <t>89450</t>
  </si>
  <si>
    <t>TUBO, PVC, SOLDÁVEL, DE 60MM, INSTALADO EM PRUMADA DE ÁGUA - FORNECIMENTO E INSTALAÇÃO. AF_06/2022</t>
  </si>
  <si>
    <t>12.1.6</t>
  </si>
  <si>
    <t>89451</t>
  </si>
  <si>
    <t>TUBO, PVC, SOLDÁVEL, DE 75MM, INSTALADO EM PRUMADA DE ÁGUA - FORNECIMENTO E INSTALAÇÃO. AF_06/2022</t>
  </si>
  <si>
    <t>12.1.7</t>
  </si>
  <si>
    <t>89452</t>
  </si>
  <si>
    <t>TUBO, PVC, SOLDÁVEL, DE 85MM, INSTALADO EM PRUMADA DE ÁGUA - FORNECIMENTO E INSTALAÇÃO. AF_06/2022</t>
  </si>
  <si>
    <t>12.1.8</t>
  </si>
  <si>
    <t>89714</t>
  </si>
  <si>
    <t>TUBO PVC, SERIE NORMAL, ESGOTO PREDIAL, DN 100 MM, FORNECIDO E INSTALADO EM RAMAL DE DESCARGA OU RAMAL DE ESGOTO SANITÁRIO. AF_08/2022</t>
  </si>
  <si>
    <t>12.1.9</t>
  </si>
  <si>
    <t>94715</t>
  </si>
  <si>
    <t>ADAPTADOR COM FLANGES LIVRES, PVC, SOLDÁVEL, DN 110 MM X 4", INSTALADO EM RESERVAÇÃO PREDIAL DE ÁGUA - FORNECIMENTO E INSTALAÇÃO. AF_04/2024</t>
  </si>
  <si>
    <t>12.1.10</t>
  </si>
  <si>
    <t>94714</t>
  </si>
  <si>
    <t>ADAPTADOR COM FLANGES LIVRES, PVC, SOLDÁVEL, DN 85 MM X 3", INSTALADO EM RESERVAÇÃO PREDIAL DE ÁGUA - FORNECIMENTO E INSTALAÇÃO. AF_04/2024</t>
  </si>
  <si>
    <t>12.1.11</t>
  </si>
  <si>
    <t>94783</t>
  </si>
  <si>
    <t>ADAPTADOR COM FLANGE E ANEL DE VEDAÇÃO, PVC, SOLDÁVEL, DN 20 MM X 1/2", INSTALADO EM RESERVAÇÃO PREDIAL DE ÁGUA - FORNECIMENTO E INSTALAÇÃO. AF_04/2024</t>
  </si>
  <si>
    <t>12.1.12</t>
  </si>
  <si>
    <t>94670</t>
  </si>
  <si>
    <t>ADAPTADOR CURTO COM BOLSA E ROSCA PARA REGISTRO, PVC, SOLDÁVEL, DN 110 MM X 4", INSTALADO EM RESERVAÇÃO PREDIAL DE ÁGUA - FORNECIMENTO E INSTALAÇÃO. AF_04/2024</t>
  </si>
  <si>
    <t>12.1.13</t>
  </si>
  <si>
    <t>89376</t>
  </si>
  <si>
    <t>ADAPTADOR CURTO COM BOLSA E ROSCA PARA REGISTRO, PVC, SOLDÁVEL, DN 20MM X 1/2, INSTALADO EM RAMAL OU SUB-RAMAL DE ÁGUA - FORNECIMENTO E INSTALAÇÃO. AF_06/2022</t>
  </si>
  <si>
    <t>12.1.14</t>
  </si>
  <si>
    <t>89383</t>
  </si>
  <si>
    <t>ADAPTADOR CURTO COM BOLSA E ROSCA PARA REGISTRO, PVC, SOLDÁVEL, DN 25MM X 3/4, INSTALADO EM RAMAL OU SUB-RAMAL DE ÁGUA - FORNECIMENTO E INSTALAÇÃO. AF_06/2022</t>
  </si>
  <si>
    <t>12.1.15</t>
  </si>
  <si>
    <t>89553</t>
  </si>
  <si>
    <t>ADAPTADOR CURTO COM BOLSA E ROSCA PARA REGISTRO, PVC, SOLDÁVEL, DN 32MM X 1, INSTALADO EM PRUMADA DE ÁGUA - FORNECIMENTO E INSTALAÇÃO. AF_06/2022</t>
  </si>
  <si>
    <t>12.1.16</t>
  </si>
  <si>
    <t>89596</t>
  </si>
  <si>
    <t>ADAPTADOR CURTO COM BOLSA E ROSCA PARA REGISTRO, PVC, SOLDÁVEL, DN 50MM X 1.1/2, INSTALADO EM PRUMADA DE ÁGUA - FORNECIMENTO E INSTALAÇÃO. AF_06/2022</t>
  </si>
  <si>
    <t>12.1.17</t>
  </si>
  <si>
    <t>89610</t>
  </si>
  <si>
    <t>ADAPTADOR CURTO COM BOLSA E ROSCA PARA REGISTRO, PVC, SOLDÁVEL, DN 60MM X 2, INSTALADO EM PRUMADA DE ÁGUA - FORNECIMENTO E INSTALAÇÃO. AF_06/2022</t>
  </si>
  <si>
    <t>12.1.18</t>
  </si>
  <si>
    <t>89616</t>
  </si>
  <si>
    <t>ADAPTADOR CURTO COM BOLSA E ROSCA PARA REGISTRO, PVC, SOLDÁVEL, DN 85MM X 3, INSTALADO EM PRUMADA DE ÁGUA - FORNECIMENTO E INSTALAÇÃO. AF_06/2022</t>
  </si>
  <si>
    <t>12.1.19</t>
  </si>
  <si>
    <t>89380</t>
  </si>
  <si>
    <t>LUVA DE REDUÇÃO, PVC, SOLDÁVEL, DN 32MM X 25MM, INSTALADO EM RAMAL OU SUB-RAMAL DE ÁGUA - FORNECIMENTO E INSTALAÇÃO. AF_06/2022</t>
  </si>
  <si>
    <t>12.1.20</t>
  </si>
  <si>
    <t>89605</t>
  </si>
  <si>
    <t>LUVA DE REDUÇÃO, PVC, SOLDÁVEL, DN 60MM X 50MM, INSTALADO EM PRUMADA DE ÁGUA - FORNECIMENTO E INSTALAÇÃO. AF_06/2022</t>
  </si>
  <si>
    <t>12.1.21</t>
  </si>
  <si>
    <t>FNDE 229</t>
  </si>
  <si>
    <t>BUCHA DE REDUÇÃO, CURTA, PVC, SOLDÁVEL, DN 85 X 75 MM, INSTALADO EM PRUMADA DE ÁGUA - FORNECIMENTO E INSTALAÇÃO</t>
  </si>
  <si>
    <t>12.1.22</t>
  </si>
  <si>
    <t>FNDE 468</t>
  </si>
  <si>
    <t>BUCHA DE REDUÇÃO, CURTA, PVC, SOLDÁVEL, DN 110 X 85 MM, INSTALADO EM PRUMADA DE ÁGUA - FORNECIMENTO E INSTALAÇÃO</t>
  </si>
  <si>
    <t>12.1.23</t>
  </si>
  <si>
    <t>89579</t>
  </si>
  <si>
    <t>LUVA DE REDUÇÃO, PVC, SOLDÁVEL, DN 50MM X 25MM, INSTALADO EM PRUMADA DE ÁGUA FORNECIMENTO E INSTALAÇÃO. AF_06/2022</t>
  </si>
  <si>
    <t>12.1.24</t>
  </si>
  <si>
    <t>12.1.25</t>
  </si>
  <si>
    <t>104003</t>
  </si>
  <si>
    <t>BUCHA DE REDUÇÃO, LONGA, PVC, SOLDÁVEL, DN 50 X 32 MM, INSTALADO EM RAMAL DE DISTRIBUIÇÃO DE ÁGUA - FORNECIMENTO E INSTALAÇÃO. AF_06/2022</t>
  </si>
  <si>
    <t>12.1.26</t>
  </si>
  <si>
    <t>89549</t>
  </si>
  <si>
    <t>REDUÇÃO EXCÊNTRICA, PVC, SERIE R, ÁGUA PLUVIAL, DN 75 X 50 MM, JUNTA ELÁSTICA, FORNECIDO E INSTALADO EM RAMAL DE ENCAMINHAMENTO. AF_06/2022</t>
  </si>
  <si>
    <t>12.1.27</t>
  </si>
  <si>
    <t>FNDE 413</t>
  </si>
  <si>
    <t>BUCHA DE REDUÇÃO, LONGA, PVC, SOLDÁVEL, DN 85 X 60 MM, INSTALADO EM PRUMADA DE ÁGUA - FORNECIMENTO E INSTALAÇÃO</t>
  </si>
  <si>
    <t>12.1.28</t>
  </si>
  <si>
    <t>89485</t>
  </si>
  <si>
    <t>JOELHO 45 GRAUS, PVC, SOLDÁVEL, DN 25MM, INSTALADO EM PRUMADA DE ÁGUA - FORNECIMENTO E INSTALAÇÃO. AF_06/2022</t>
  </si>
  <si>
    <t>12.1.29</t>
  </si>
  <si>
    <t>89493</t>
  </si>
  <si>
    <t>JOELHO 45 GRAUS, PVC, SOLDÁVEL, DN 32MM, INSTALADO EM PRUMADA DE ÁGUA - FORNECIMENTO E INSTALAÇÃO. AF_06/2022</t>
  </si>
  <si>
    <t>12.1.30</t>
  </si>
  <si>
    <t>89502</t>
  </si>
  <si>
    <t>JOELHO 45 GRAUS, PVC, SOLDÁVEL, DN 50MM, INSTALADO EM PRUMADA DE ÁGUA - FORNECIMENTO E INSTALAÇÃO. AF_06/2022</t>
  </si>
  <si>
    <t>12.1.31</t>
  </si>
  <si>
    <t>89515</t>
  </si>
  <si>
    <t>JOELHO 45 GRAUS, PVC, SOLDÁVEL, DN 75MM, INSTALADO EM PRUMADA DE ÁGUA - FORNECIMENTO E INSTALAÇÃO. AF_06/2022</t>
  </si>
  <si>
    <t>12.1.32</t>
  </si>
  <si>
    <t>89523</t>
  </si>
  <si>
    <t>JOELHO 45 GRAUS, PVC, SOLDÁVEL, DN 85MM, INSTALADO EM PRUMADA DE ÁGUA - FORNECIMENTO E INSTALAÇÃO. AF_06/2022</t>
  </si>
  <si>
    <t>12.1.33</t>
  </si>
  <si>
    <t>89358</t>
  </si>
  <si>
    <t>JOELHO 90 GRAUS, PVC, SOLDÁVEL, DN 20MM, INSTALADO EM RAMAL OU SUB-RAMAL DE ÁGUA - FORNECIMENTO E INSTALAÇÃO. AF_06/2022</t>
  </si>
  <si>
    <t>12.1.34</t>
  </si>
  <si>
    <t>89362</t>
  </si>
  <si>
    <t>JOELHO 90 GRAUS, PVC, SOLDÁVEL, DN 25MM, INSTALADO EM RAMAL OU SUB-RAMAL DE ÁGUA - FORNECIMENTO E INSTALAÇÃO. AF_06/2022</t>
  </si>
  <si>
    <t>12.1.35</t>
  </si>
  <si>
    <t>89367</t>
  </si>
  <si>
    <t>JOELHO 90 GRAUS, PVC, SOLDÁVEL, DN 32MM, INSTALADO EM RAMAL OU SUB-RAMAL DE ÁGUA - FORNECIMENTO E INSTALAÇÃO. AF_06/2022</t>
  </si>
  <si>
    <t>12.1.36</t>
  </si>
  <si>
    <t>89501</t>
  </si>
  <si>
    <t>JOELHO 90 GRAUS, PVC, SOLDÁVEL, DN 50MM, INSTALADO EM PRUMADA DE ÁGUA - FORNECIMENTO E INSTALAÇÃO. AF_06/2022</t>
  </si>
  <si>
    <t>12.1.37</t>
  </si>
  <si>
    <t>89505</t>
  </si>
  <si>
    <t>JOELHO 90 GRAUS, PVC, SOLDÁVEL, DN 60MM, INSTALADO EM PRUMADA DE ÁGUA - FORNECIMENTO E INSTALAÇÃO. AF_06/2022</t>
  </si>
  <si>
    <t>12.1.38</t>
  </si>
  <si>
    <t>94682</t>
  </si>
  <si>
    <t>JOELHO 90 GRAUS, PVC, SOLDÁVEL, DN 75 MM INSTALADO EM RESERVAÇÃO PREDIAL DE ÁGUA - FORNECIMENTO E INSTALAÇÃO. AF_04/2024</t>
  </si>
  <si>
    <t>12.1.39</t>
  </si>
  <si>
    <t>89521</t>
  </si>
  <si>
    <t>JOELHO 90 GRAUS, PVC, SOLDÁVEL, DN 85MM, INSTALADO EM PRUMADA DE ÁGUA - FORNECIMENTO E INSTALAÇÃO. AF_06/2022</t>
  </si>
  <si>
    <t>12.1.40</t>
  </si>
  <si>
    <t>89529</t>
  </si>
  <si>
    <t>JOELHO 90 GRAUS, PVC, SERIE R, ÁGUA PLUVIAL, DN 100 MM, JUNTA ELÁSTICA, FORNECIDO E INSTALADO EM RAMAL DE ENCAMINHAMENTO. AF_06/2022</t>
  </si>
  <si>
    <t>12.1.41</t>
  </si>
  <si>
    <t>103974</t>
  </si>
  <si>
    <t>JOELHO DE REDUÇÃO, 90 GRAUS, PVC, SOLDÁVEL, DN 32 MM X 25 MM, INSTALADO EM PRUMADA DE ÁGUA - FORNECIMENTO E INSTALAÇÃO. AF_06/2022</t>
  </si>
  <si>
    <t>12.1.42</t>
  </si>
  <si>
    <t>89366</t>
  </si>
  <si>
    <t>JOELHO 90 GRAUS COM BUCHA DE LATÃO, PVC, SOLDÁVEL, DN 25MM, X 3/4 INSTALADO EM RAMAL OU SUB-RAMAL DE ÁGUA - FORNECIMENTO E INSTALAÇÃO. AF_06/2022</t>
  </si>
  <si>
    <t>12.1.43</t>
  </si>
  <si>
    <t>90373</t>
  </si>
  <si>
    <t>JOELHO 90 GRAUS COM BUCHA DE LATÃO, PVC, SOLDÁVEL, DN 25MM, X 1/2 INSTALADO EM RAMAL OU SUB-RAMAL DE ÁGUA - FORNECIMENTO E INSTALAÇÃO. AF_06/2022</t>
  </si>
  <si>
    <t>12.1.44</t>
  </si>
  <si>
    <t>89395</t>
  </si>
  <si>
    <t>TE, PVC, SOLDÁVEL, DN 25MM, INSTALADO EM RAMAL OU SUB-RAMAL DE ÁGUA - FORNECIMENTO E INSTALAÇÃO. AF_06/2022</t>
  </si>
  <si>
    <t>12.1.45</t>
  </si>
  <si>
    <t>89443</t>
  </si>
  <si>
    <t>TE, PVC, SOLDÁVEL, DN 32MM, INSTALADO EM RAMAL DE DISTRIBUIÇÃO DE ÁGUA - FORNECIMENTO E INSTALAÇÃO. AF_06/2022</t>
  </si>
  <si>
    <t>12.1.46</t>
  </si>
  <si>
    <t>89625</t>
  </si>
  <si>
    <t>TE, PVC, SOLDÁVEL, DN 50MM, INSTALADO EM PRUMADA DE ÁGUA - FORNECIMENTO E INSTALAÇÃO. AF_06/2022</t>
  </si>
  <si>
    <t>12.1.47</t>
  </si>
  <si>
    <t>89629</t>
  </si>
  <si>
    <t>TE, PVC, SOLDÁVEL, DN 75MM, INSTALADO EM PRUMADA DE ÁGUA - FORNECIMENTO E INSTALAÇÃO. AF_06/2022</t>
  </si>
  <si>
    <t>12.1.48</t>
  </si>
  <si>
    <t>89631</t>
  </si>
  <si>
    <t>TE, PVC, SOLDÁVEL, DN 85MM, INSTALADO EM PRUMADA DE ÁGUA - FORNECIMENTO E INSTALAÇÃO. AF_06/2022</t>
  </si>
  <si>
    <t>12.1.49</t>
  </si>
  <si>
    <t>94701</t>
  </si>
  <si>
    <t>TÊ, PVC, SOLDÁVEL, DN 110 MM INSTALADO EM RESERVAÇÃO PREDIAL DE ÁGUA - FORNECIMENTO E INSTALAÇÃO. AF_04/2024</t>
  </si>
  <si>
    <t>12.1.50</t>
  </si>
  <si>
    <t>89622</t>
  </si>
  <si>
    <t>TÊ DE REDUÇÃO, PVC, SOLDÁVEL, DN 32MM X 25MM, INSTALADO EM PRUMADA DE ÁGUA - FORNECIMENTO E INSTALAÇÃO. AF_06/2022</t>
  </si>
  <si>
    <t>12.1.51</t>
  </si>
  <si>
    <t>89627</t>
  </si>
  <si>
    <t>TÊ DE REDUÇÃO, PVC, SOLDÁVEL, DN 50MM X 25MM, INSTALADO EM PRUMADA DE ÁGUA - FORNECIMENTO E INSTALAÇÃO. AF_06/2022</t>
  </si>
  <si>
    <t>12.1.52</t>
  </si>
  <si>
    <t>FNDE 207</t>
  </si>
  <si>
    <t>TÊ DE REDUÇÃO, PVC, SOLDÁVEL, DN 50MM X 32 MM, INSTALADO EM PRUMADA DE ÁGUA - FORNECIMENTO E INSTALAÇÃO.</t>
  </si>
  <si>
    <t>12.1.53</t>
  </si>
  <si>
    <t>89630</t>
  </si>
  <si>
    <t>TE DE REDUÇÃO, PVC, SOLDÁVEL, DN 75MM X 50MM, INSTALADO EM PRUMADA DE ÁGUA - FORNECIMENTO E INSTALAÇÃO. AF_06/2022</t>
  </si>
  <si>
    <t>12.1.54</t>
  </si>
  <si>
    <t>89632</t>
  </si>
  <si>
    <t>TE DE REDUÇÃO, PVC, SOLDÁVEL, DN 85MM X 60MM, INSTALADO EM PRUMADA DE ÁGUA - FORNECIMENTO E INSTALAÇÃO. AF_06/2022</t>
  </si>
  <si>
    <t>12.1.55</t>
  </si>
  <si>
    <t>89394</t>
  </si>
  <si>
    <t>TÊ COM BUCHA DE LATÃO NA BOLSA CENTRAL, PVC, SOLDÁVEL, DN 20MM X 1/2, INSTALADO EM RAMAL OU SUB-RAMAL DE ÁGUA - FORNECIMENTO E INSTALAÇÃO. AF_06/2022</t>
  </si>
  <si>
    <t>12.1.56</t>
  </si>
  <si>
    <t>90374</t>
  </si>
  <si>
    <t>TÊ COM BUCHA DE LATÃO NA BOLSA CENTRAL, PVC, SOLDÁVEL, DN 25MM X 3/4, INSTALADO EM RAMAL OU SUB-RAMAL DE ÁGUA - FORNECIMENTO E INSTALAÇÃO. AF_06/2022</t>
  </si>
  <si>
    <t>12.1.57</t>
  </si>
  <si>
    <t>FNDE 469</t>
  </si>
  <si>
    <t>TE DE REDUÇÃO, PVC, SOLDÁVEL, DN 60MM X 50MM, INSTALADO EM PRUMADA DE ÁGUA - FORNECIMENTO E INSTALAÇÃO</t>
  </si>
  <si>
    <t>12.1.58</t>
  </si>
  <si>
    <t>FNDE 470</t>
  </si>
  <si>
    <t>TE DE REDUÇÃO, PVC, SOLDÁVEL, DN 85MM X 75MM, INSTALADO EM PRUMADA DE ÁGUA - FORNECIMENTO E INSTALAÇÃO</t>
  </si>
  <si>
    <t>12.2</t>
  </si>
  <si>
    <t>TUBULAÇÕES E CONEXÕES - METAIS</t>
  </si>
  <si>
    <t>12.2.1</t>
  </si>
  <si>
    <t>95248</t>
  </si>
  <si>
    <t>VÁLVULA DE ESFERA BRUTA, BRONZE, ROSCÁVEL, 1/2" - FORNECIMENTO E INSTALAÇÃO. AF_08/2021</t>
  </si>
  <si>
    <t>12.2.2</t>
  </si>
  <si>
    <t>94498</t>
  </si>
  <si>
    <t>REGISTRO DE GAVETA BRUTO, LATÃO, ROSCÁVEL, 2" - FORNECIMENTO E INSTALAÇÃO. AF_08/2021</t>
  </si>
  <si>
    <t>12.2.3</t>
  </si>
  <si>
    <t>94500</t>
  </si>
  <si>
    <t>REGISTRO DE GAVETA BRUTO, LATÃO, ROSCÁVEL, 3" - FORNECIMENTO E INSTALAÇÃO. AF_08/2021</t>
  </si>
  <si>
    <t>12.2.4</t>
  </si>
  <si>
    <t>94501</t>
  </si>
  <si>
    <t>REGISTRO DE GAVETA BRUTO, LATÃO, ROSCÁVEL, 4" - FORNECIMENTO E INSTALAÇÃO. AF_08/2021</t>
  </si>
  <si>
    <t>12.2.5</t>
  </si>
  <si>
    <t>94792</t>
  </si>
  <si>
    <t>REGISTRO DE GAVETA BRUTO, LATÃO, ROSCÁVEL, 1", COM ACABAMENTO E CANOPLA CROMADOS - FORNECIMENTO E INSTALAÇÃO. AF_08/2021</t>
  </si>
  <si>
    <t>12.2.6</t>
  </si>
  <si>
    <t>94794</t>
  </si>
  <si>
    <t>REGISTRO DE GAVETA BRUTO, LATÃO, ROSCÁVEL, 1 1/2", COM ACABAMENTO E CANOPLA CROMADOS - FORNECIMENTO E INSTALAÇÃO. AF_08/2021</t>
  </si>
  <si>
    <t>12.2.7</t>
  </si>
  <si>
    <t>89987</t>
  </si>
  <si>
    <t>REGISTRO DE GAVETA BRUTO, LATÃO, ROSCÁVEL, 3/4", COM ACABAMENTO E CANOPLA CROMADOS - FORNECIMENTO E INSTALAÇÃO. AF_08/2021</t>
  </si>
  <si>
    <t>12.2.8</t>
  </si>
  <si>
    <t>89985</t>
  </si>
  <si>
    <t>REGISTRO DE PRESSÃO BRUTO, LATÃO, ROSCÁVEL, 3/4", COM ACABAMENTO E CANOPLA CROMADOS - FORNECIMENTO E INSTALAÇÃO. AF_08/2021</t>
  </si>
  <si>
    <t>12.3</t>
  </si>
  <si>
    <t>RESERVATÓRIO 30.000 L</t>
  </si>
  <si>
    <t>12.3.1</t>
  </si>
  <si>
    <t>FNDE 471</t>
  </si>
  <si>
    <t>RESERVATÓRIO METÁLICO CILINDRICO CAP. 30.000 LITROS, COM GUARDA-CORPO, ESCADA E PINTURA</t>
  </si>
  <si>
    <t>DRENAGEM DE ÁGUAS PLUVIAIS</t>
  </si>
  <si>
    <t>13.1</t>
  </si>
  <si>
    <t>TUBULAÇÕES E CONEXÕES DE PVC</t>
  </si>
  <si>
    <t>13.1.1</t>
  </si>
  <si>
    <t>89578</t>
  </si>
  <si>
    <t>TUBO PVC, SÉRIE R, ÁGUA PLUVIAL, DN 100 MM, FORNECIDO E INSTALADO EM CONDUTORES VERTICAIS DE ÁGUAS PLUVIAIS. AF_06/2022</t>
  </si>
  <si>
    <t>13.1.2</t>
  </si>
  <si>
    <t>89580</t>
  </si>
  <si>
    <t>TUBO PVC, SÉRIE R, ÁGUA PLUVIAL, DN 150 MM, FORNECIDO E INSTALADO EM CONDUTORES VERTICAIS DE ÁGUAS PLUVIAIS. AF_06/2022</t>
  </si>
  <si>
    <t>13.1.3</t>
  </si>
  <si>
    <t>89585</t>
  </si>
  <si>
    <t>JOELHO 45 GRAUS, PVC, SERIE R, ÁGUA PLUVIAL, DN 100 MM, JUNTA ELÁSTICA, FORNECIDO E INSTALADO EM CONDUTORES VERTICAIS DE ÁGUAS PLUVIAIS. AF_06/2022</t>
  </si>
  <si>
    <t>13.1.4</t>
  </si>
  <si>
    <t>89584</t>
  </si>
  <si>
    <t>JOELHO 90 GRAUS, PVC, SERIE R, ÁGUA PLUVIAL, DN 100 MM, JUNTA ELÁSTICA, FORNECIDO E INSTALADO EM CONDUTORES VERTICAIS DE ÁGUAS PLUVIAIS. AF_06/2022</t>
  </si>
  <si>
    <t>13.1.5</t>
  </si>
  <si>
    <t>89567</t>
  </si>
  <si>
    <t>JUNÇÃO SIMPLES, PVC, SERIE R, ÁGUA PLUVIAL, DN 100 X 100 MM, JUNTA ELÁSTICA, FORNECIDO E INSTALADO EM RAMAL DE ENCAMINHAMENTO. AF_06/2022</t>
  </si>
  <si>
    <t>13.2</t>
  </si>
  <si>
    <t>ACESSÓRIOS</t>
  </si>
  <si>
    <t>13.2.1</t>
  </si>
  <si>
    <t>99253</t>
  </si>
  <si>
    <t>CAIXA ENTERRADA HIDRÁULICA RETANGULAR EM ALVENARIA COM TIJOLOS CERÂMICOS MACIÇOS, DIMENSÕES INTERNAS: 0,6X0,6X0,6 M PARA REDE DE DRENAGEM. AF_12/2020</t>
  </si>
  <si>
    <t>13.2.2</t>
  </si>
  <si>
    <t>89482</t>
  </si>
  <si>
    <t>CAIXA SIFONADA, PVC, DN 100 X 100 X 50 MM, FORNECIDA E INSTALADA EM RAMAIS DE ENCAMINHAMENTO DE ÁGUA PLUVIAL. AF_06/2022</t>
  </si>
  <si>
    <t>INSTALAÇÃO SANITÁRIA</t>
  </si>
  <si>
    <t>14.1</t>
  </si>
  <si>
    <t>TUBULAÇÕES E CONEXÕES</t>
  </si>
  <si>
    <t>14.1.1</t>
  </si>
  <si>
    <t>14.1.2</t>
  </si>
  <si>
    <t>89711</t>
  </si>
  <si>
    <t>TUBO PVC, SERIE NORMAL, ESGOTO PREDIAL, DN 40 MM, FORNECIDO E INSTALADO EM RAMAL DE DESCARGA OU RAMAL DE ESGOTO SANITÁRIO. AF_08/2022</t>
  </si>
  <si>
    <t>14.1.3</t>
  </si>
  <si>
    <t>89712</t>
  </si>
  <si>
    <t>TUBO PVC, SERIE NORMAL, ESGOTO PREDIAL, DN 50 MM, FORNECIDO E INSTALADO EM RAMAL DE DESCARGA OU RAMAL DE ESGOTO SANITÁRIO. AF_08/2022</t>
  </si>
  <si>
    <t>14.1.4</t>
  </si>
  <si>
    <t>89713</t>
  </si>
  <si>
    <t>TUBO PVC, SERIE NORMAL, ESGOTO PREDIAL, DN 75 MM, FORNECIDO E INSTALADO EM RAMAL DE DESCARGA OU RAMAL DE ESGOTO SANITÁRIO. AF_08/2022</t>
  </si>
  <si>
    <t>14.1.5</t>
  </si>
  <si>
    <t>89849</t>
  </si>
  <si>
    <t>TUBO PVC, SERIE NORMAL, ESGOTO PREDIAL, DN 150 MM, FORNECIDO E INSTALADO EM SUBCOLETOR AÉREO DE ESGOTO SANITÁRIO. AF_08/2022</t>
  </si>
  <si>
    <t>14.1.6</t>
  </si>
  <si>
    <t>104341</t>
  </si>
  <si>
    <t>BUCHA DE REDUÇÃO LONGA, PVC, SÉRIE NORMAL, ESGOTO PREDIAL, DN 50 X 40 MM, JUNTA SOLDÁVEL E ELÁSTICA, FORNECIDO E INSTALADO EM RAMAL DE DESCARGA OU RAMAL DE ESGOTO SANITÁRIO. AF_08/2022</t>
  </si>
  <si>
    <t>14.1.7</t>
  </si>
  <si>
    <t>89726</t>
  </si>
  <si>
    <t>JOELHO 45 GRAUS, PVC, SERIE NORMAL, ESGOTO PREDIAL, DN 40 MM, JUNTA SOLDÁVEL, FORNECIDO E INSTALADO EM RAMAL DE DESCARGA OU RAMAL DE ESGOTO SANITÁRIO. AF_08/2022</t>
  </si>
  <si>
    <t>14.1.8</t>
  </si>
  <si>
    <t>89732</t>
  </si>
  <si>
    <t>JOELHO 45 GRAUS, PVC, SERIE NORMAL, ESGOTO PREDIAL, DN 50 MM, JUNTA ELÁSTICA, FORNECIDO E INSTALADO EM RAMAL DE DESCARGA OU RAMAL DE ESGOTO SANITÁRIO. AF_08/2022</t>
  </si>
  <si>
    <t>14.1.9</t>
  </si>
  <si>
    <t>89739</t>
  </si>
  <si>
    <t>JOELHO 45 GRAUS, PVC, SERIE NORMAL, ESGOTO PREDIAL, DN 75 MM, JUNTA ELÁSTICA, FORNECIDO E INSTALADO EM RAMAL DE DESCARGA OU RAMAL DE ESGOTO SANITÁRIO. AF_08/2022</t>
  </si>
  <si>
    <t>14.1.10</t>
  </si>
  <si>
    <t>89746</t>
  </si>
  <si>
    <t>JOELHO 45 GRAUS, PVC, SERIE NORMAL, ESGOTO PREDIAL, DN 100 MM, JUNTA ELÁSTICA, FORNECIDO E INSTALADO EM RAMAL DE DESCARGA OU RAMAL DE ESGOTO SANITÁRIO. AF_08/2022</t>
  </si>
  <si>
    <t>14.1.11</t>
  </si>
  <si>
    <t>89744</t>
  </si>
  <si>
    <t>JOELHO 90 GRAUS, PVC, SERIE NORMAL, ESGOTO PREDIAL, DN 100 MM, JUNTA ELÁSTICA, FORNECIDO E INSTALADO EM RAMAL DE DESCARGA OU RAMAL DE ESGOTO SANITÁRIO. AF_08/2022</t>
  </si>
  <si>
    <t>14.1.12</t>
  </si>
  <si>
    <t>89737</t>
  </si>
  <si>
    <t>JOELHO 90 GRAUS, PVC, SERIE NORMAL, ESGOTO PREDIAL, DN 75 MM, JUNTA ELÁSTICA, FORNECIDO E INSTALADO EM RAMAL DE DESCARGA OU RAMAL DE ESGOTO SANITÁRIO. AF_08/2022</t>
  </si>
  <si>
    <t>14.1.13</t>
  </si>
  <si>
    <t>89731</t>
  </si>
  <si>
    <t>JOELHO 90 GRAUS, PVC, SERIE NORMAL, ESGOTO PREDIAL, DN 50 MM, JUNTA ELÁSTICA, FORNECIDO E INSTALADO EM RAMAL DE DESCARGA OU RAMAL DE ESGOTO SANITÁRIO. AF_08/2022</t>
  </si>
  <si>
    <t>14.1.14</t>
  </si>
  <si>
    <t>89724</t>
  </si>
  <si>
    <t>JOELHO 90 GRAUS, PVC, SERIE NORMAL, ESGOTO PREDIAL, DN 40 MM, JUNTA SOLDÁVEL, FORNECIDO E INSTALADO EM RAMAL DE DESCARGA OU RAMAL DE ESGOTO SANITÁRIO. AF_08/2022</t>
  </si>
  <si>
    <t>14.1.15</t>
  </si>
  <si>
    <t>FNDE 209</t>
  </si>
  <si>
    <t>JUNÇÃO SIMPLES, PVC, SERIE NORMAL, ESGOTO PREDIAL, DN 100 X 50 MM, JUNTA ELÁSTICA, FORNECIDO E INSTALADO EM PRUMADA DE ESGOTO SANITÁRIO OU VENTILAÇÃO</t>
  </si>
  <si>
    <t>14.1.16</t>
  </si>
  <si>
    <t>FNDE 472</t>
  </si>
  <si>
    <t>JUNÇÃO SIMPLES, PVC, SERIE NORMAL, ESGOTO PREDIAL, DN 100 X 75 MM, JUNTA ELÁSTICA, FORNECIDO E INSTALADO EM PRUMADA DE ESGOTO SANITÁRIO OU VENTILAÇÃO</t>
  </si>
  <si>
    <t>14.1.17</t>
  </si>
  <si>
    <t>89834</t>
  </si>
  <si>
    <t>JUNÇÃO SIMPLES, PVC, SERIE NORMAL, ESGOTO PREDIAL, DN 100 X 100 MM, JUNTA ELÁSTICA, FORNECIDO E INSTALADO EM PRUMADA DE ESGOTO SANITÁRIO OU VENTILAÇÃO. AF_08/2022</t>
  </si>
  <si>
    <t>14.1.18</t>
  </si>
  <si>
    <t>FNDE 210</t>
  </si>
  <si>
    <t>JUNÇÃO SIMPLES, PVC, SERIE NORMAL, ESGOTO PREDIAL, DN 75 X 50 MM, JUNTA ELÁSTICA, FORNECIDO E INSTALADO EM RAMAL DE DESCARGA OU RAMAL DE ESGOTO SANITÁRIO.</t>
  </si>
  <si>
    <t>14.1.19</t>
  </si>
  <si>
    <t>89795</t>
  </si>
  <si>
    <t>JUNÇÃO SIMPLES, PVC, SERIE NORMAL, ESGOTO PREDIAL, DN 75 X 75 MM, JUNTA ELÁSTICA, FORNECIDO E INSTALADO EM RAMAL DE DESCARGA OU RAMAL DE ESGOTO SANITÁRIO. AF_08/2022</t>
  </si>
  <si>
    <t>14.1.20</t>
  </si>
  <si>
    <t>89783</t>
  </si>
  <si>
    <t>JUNÇÃO SIMPLES, PVC, SERIE NORMAL, ESGOTO PREDIAL, DN 40 MM, JUNTA SOLDÁVEL, FORNECIDO E INSTALADO EM RAMAL DE DESCARGA OU RAMAL DE ESGOTO SANITÁRIO. AF_08/2022</t>
  </si>
  <si>
    <t>14.1.21</t>
  </si>
  <si>
    <t>FNDE 473</t>
  </si>
  <si>
    <t>REDUÇÃO EXCÊNTRICA, PVC, SERIE R, ÁGUA PLUVIAL, DN 100 X 50 MM, JUNTA ELÁSTICA, FORNECIDO E INSTALADO EM CONDUTORES VERTICAIS DE ÁGUAS PLUVIAIS</t>
  </si>
  <si>
    <t>14.1.22</t>
  </si>
  <si>
    <t>14.1.23</t>
  </si>
  <si>
    <t>FNDE 479</t>
  </si>
  <si>
    <t>TE, PVC, SOLDÁVEL, DN 40MM- FORNECIMENTO E INSTALAÇÃO</t>
  </si>
  <si>
    <t>14.1.24</t>
  </si>
  <si>
    <t>104344</t>
  </si>
  <si>
    <t>TE, PVC, SÉRIE NORMAL, ESGOTO PREDIAL, DN 100 X 50 MM, JUNTA ELÁSTICA, FORNECIDO E INSTALADO EM RAMAL DE DESCARGA OU RAMAL DE ESGOTO SANITÁRIO. AF_08/2022</t>
  </si>
  <si>
    <t>14.1.25</t>
  </si>
  <si>
    <t>104354</t>
  </si>
  <si>
    <t>TE, PVC, SÉRIE NORMAL, ESGOTO PREDIAL, DN 100 X 75 MM, JUNTA ELÁSTICA, FORNECIDO E INSTALADO EM PRUMADA DE ESGOTO SANITÁRIO OU VENTILAÇÃO. AF_08/2022</t>
  </si>
  <si>
    <t>14.1.26</t>
  </si>
  <si>
    <t>FNDE 475</t>
  </si>
  <si>
    <t>TE, PVC, SERIE NORMAL, ESGOTO PREDIAL, DN 150 X 100 MM, JUNTA ELÁSTICA, FORNECIDO E INSTALADO EM PRUMADA DE ESGOTO SANITÁRIO OU VENTILAÇÃO</t>
  </si>
  <si>
    <t>14.1.27</t>
  </si>
  <si>
    <t>89784</t>
  </si>
  <si>
    <t>TE, PVC, SERIE NORMAL, ESGOTO PREDIAL, DN 50 X 50 MM, JUNTA ELÁSTICA, FORNECIDO E INSTALADO EM RAMAL DE DESCARGA OU RAMAL DE ESGOTO SANITÁRIO. AF_08/2022</t>
  </si>
  <si>
    <t>14.1.28</t>
  </si>
  <si>
    <t>89786</t>
  </si>
  <si>
    <t>TE, PVC, SERIE NORMAL, ESGOTO PREDIAL, DN 75 X 75 MM, JUNTA ELÁSTICA, FORNECIDO E INSTALADO EM RAMAL DE DESCARGA OU RAMAL DE ESGOTO SANITÁRIO. AF_08/2022</t>
  </si>
  <si>
    <t>14.1.29</t>
  </si>
  <si>
    <t>FNDE 474</t>
  </si>
  <si>
    <t>TE, PVC, SERIE NORMAL, ESGOTO PREDIAL, DN 75 X 50 MM, JUNTA ELÁSTICA, FORNECIDO E INSTALADO EM RAMAL DE DESCARGA OU RAMAL DE ESGOTO SANITÁRIO</t>
  </si>
  <si>
    <t>14.1.30</t>
  </si>
  <si>
    <t>89833</t>
  </si>
  <si>
    <t>TE, PVC, SERIE NORMAL, ESGOTO PREDIAL, DN 100 X 100 MM, JUNTA ELÁSTICA, FORNECIDO E INSTALADO EM PRUMADA DE ESGOTO SANITÁRIO OU VENTILAÇÃO. AF_08/2022</t>
  </si>
  <si>
    <t>14.1.31</t>
  </si>
  <si>
    <t>104329</t>
  </si>
  <si>
    <t>CAIXA SIFONADA, COM GRELHA REDONDA, PVC, DN 150 X 150 X 50 MM, JUNTA SOLDÁVEL, FORNECIDA E INSTALADA EM RAMAL DE DESCARGA OU EM RAMAL DE ESGOTO SANITÁRIO. AF_08/2022</t>
  </si>
  <si>
    <t>14.1.32</t>
  </si>
  <si>
    <t>89708</t>
  </si>
  <si>
    <t>CAIXA SIFONADA, PVC, DN 150 X 185 X 75 MM, JUNTA ELÁSTICA, FORNECIDA E INSTALADA EM RAMAL DE DESCARGA OU EM RAMAL DE ESGOTO SANITÁRIO. AF_08/2022</t>
  </si>
  <si>
    <t>14.1.33</t>
  </si>
  <si>
    <t>14.1.34</t>
  </si>
  <si>
    <t>89709</t>
  </si>
  <si>
    <t>RALO SIFONADO, PVC, DN 100 X 40 MM, JUNTA SOLDÁVEL, FORNECIDO E INSTALADO EM RAMAL DE DESCARGA OU EM RAMAL DE ESGOTO SANITÁRIO. AF_08/2022</t>
  </si>
  <si>
    <t>14.1.35</t>
  </si>
  <si>
    <t>89710</t>
  </si>
  <si>
    <t>RALO SECO, PVC, DN 100 X 40 MM, JUNTA SOLDÁVEL, FORNECIDO E INSTALADO EM RAMAL DE DESCARGA OU EM RAMAL DE ESGOTO SANITÁRIO. AF_08/2022</t>
  </si>
  <si>
    <t>14.1.36</t>
  </si>
  <si>
    <t>104330</t>
  </si>
  <si>
    <t>RALO LINEAR, COM GRELHA INOX, JUNTA SOLDÁVEL, FORNECIDO E INSTALADO EM RAMAL DE DESCARGA OU EM RAMAL DE ESGOTO SANITÁRIO</t>
  </si>
  <si>
    <t>14.1.37</t>
  </si>
  <si>
    <t>104348</t>
  </si>
  <si>
    <t>TERMINAL DE VENTILAÇÃO, PVC, SÉRIE NORMAL, ESGOTO PREDIAL, DN 50 MM, JUNTA SOLDÁVEL, FORNECIDO E INSTALADO EM PRUMADA DE ESGOTO SANITÁRIO OU VENTILAÇÃO. AF_08/2022</t>
  </si>
  <si>
    <t>14.1.38</t>
  </si>
  <si>
    <t>104351</t>
  </si>
  <si>
    <t>TERMINAL DE VENTILAÇÃO, PVC, SÉRIE NORMAL, ESGOTO PREDIAL, DN 75 MM, JUNTA SOLDÁVEL, FORNECIDO E INSTALADO EM PRUMADA DE ESGOTO SANITÁRIO OU VENTILAÇÃO. AF_08/2022</t>
  </si>
  <si>
    <t>LOUÇAS, ACESSÓRIOS E METAIS</t>
  </si>
  <si>
    <t>15.1</t>
  </si>
  <si>
    <t>95470</t>
  </si>
  <si>
    <t>VASO SANITARIO SIFONADO CONVENCIONAL COM LOUÇA BRANCA, INCLUSO CONJUNTO DE LIGAÇÃO PARA BACIA SANITÁRIA AJUSTÁVEL - FORNECIMENTO E INSTALAÇÃO. AF_01/2020</t>
  </si>
  <si>
    <t>15.2</t>
  </si>
  <si>
    <t>100848</t>
  </si>
  <si>
    <t>VASO SANITÁRIO INFANTIL LOUÇA BRANCA - FORNECIMENTO E INSTALACAO. AF_01/2020</t>
  </si>
  <si>
    <t>15.3</t>
  </si>
  <si>
    <t>100849</t>
  </si>
  <si>
    <t>ASSENTO SANITÁRIO CONVENCIONAL - FORNECIMENTO E INSTALACAO. AF_01/2020</t>
  </si>
  <si>
    <t>15.4</t>
  </si>
  <si>
    <t>100851</t>
  </si>
  <si>
    <t>ASSENTO SANITÁRIO INFANTIL - FORNECIMENTO E INSTALACAO. AF_01/2020</t>
  </si>
  <si>
    <t>15.5</t>
  </si>
  <si>
    <t>FNDE 11</t>
  </si>
  <si>
    <t>BANHEIRA PLÁSTICA RÍGIDA, 77x45x20cm DE EMBUTIR, CONFORME DETALHE DE PROJETO</t>
  </si>
  <si>
    <t>15.6</t>
  </si>
  <si>
    <t>FNDE 219</t>
  </si>
  <si>
    <t>LAVATÓRIO DE CANTO, LOUÇA BRANCA SUSPENSO, 29,5 X 39CM OU EQUIVALENTE, PADRÃO POPULAR - FORNECIMENTO E INSTALAÇÃO</t>
  </si>
  <si>
    <t>15.7</t>
  </si>
  <si>
    <t>86901</t>
  </si>
  <si>
    <t>CUBA DE EMBUTIR OVAL EM LOUÇA BRANCA, 35 X 50CM OU EQUIVALENTE - FORNECIMENTO E INSTALAÇÃO. AF_01/2020</t>
  </si>
  <si>
    <t>15.8</t>
  </si>
  <si>
    <t>86902</t>
  </si>
  <si>
    <t>LAVATÓRIO LOUÇA BRANCA COM COLUNA, *44 X 35,5* CM, PADRÃO POPULAR - FORNECIMENTO E INSTALAÇÃO. AF_01/2020</t>
  </si>
  <si>
    <t>15.9</t>
  </si>
  <si>
    <t>86872</t>
  </si>
  <si>
    <t>TANQUE DE LOUÇA BRANCA COM COLUNA, 30L OU EQUIVALENTE - FORNECIMENTO E INSTALAÇÃO. AF_01/2020</t>
  </si>
  <si>
    <t>15.10</t>
  </si>
  <si>
    <t>86900</t>
  </si>
  <si>
    <t>CUBA DE EMBUTIR RETANGULAR DE AÇO INOXIDÁVEL, 46 X 30 X 12 CM - FORNECIMENTO E INSTALAÇÃO. AF_01/2020</t>
  </si>
  <si>
    <t>15.11</t>
  </si>
  <si>
    <t>FNDE 217</t>
  </si>
  <si>
    <t>CUBA DE EMBUTIR RETANGULAR DE AÇO INOXIDÁVEL, 50 X 40 X 20 CM - FORNECIMENTO E INSTALAÇÃO</t>
  </si>
  <si>
    <t>15.12</t>
  </si>
  <si>
    <t>100852</t>
  </si>
  <si>
    <t>CUBA DE EMBUTIR RETANGULAR DE AÇO INOXIDÁVEL, 56 X 33 X 12 CM - FORNECIMENTO E INSTALAÇÃO. AF_01/2020</t>
  </si>
  <si>
    <t>15.13</t>
  </si>
  <si>
    <t>86877</t>
  </si>
  <si>
    <t>VÁLVULA EM METAL CROMADO 1.1/2" X 1.1/2" PARA TANQUE OU LAVATÓRIO, COM OU SEM LADRÃO - FORNECIMENTO E INSTALAÇÃO. AF_01/2020</t>
  </si>
  <si>
    <t>15.14</t>
  </si>
  <si>
    <t>86883</t>
  </si>
  <si>
    <t>SIFÃO DO TIPO FLEXÍVEL EM PVC 1 X 1.1/2 - FORNECIMENTO E INSTALAÇÃO. AF_01/2020</t>
  </si>
  <si>
    <t>15.15</t>
  </si>
  <si>
    <t>86909</t>
  </si>
  <si>
    <t>TORNEIRA CROMADA TUBO MÓVEL, DE MESA, 1/2" OU 3/4", PARA PIA DE COZINHA, PADRÃO ALTO - FORNECIMENTO E INSTALAÇÃO. AF_01/2020</t>
  </si>
  <si>
    <t>15.16</t>
  </si>
  <si>
    <t>FNDE 224</t>
  </si>
  <si>
    <t>TORNEIRA CROMADA DE MESA, 1/2 OU 3/4 , PARA LAVATÓRIO, COM TEMPORIZADOR - FORNECIMENTO E INSTALAÇÃO.</t>
  </si>
  <si>
    <t>15.17</t>
  </si>
  <si>
    <t>FNDE 14</t>
  </si>
  <si>
    <t>TORNEIRA ELETRICA DE PAREDE, BICA ALTA, PARA COZINHA, 5500 W (110/220 V)</t>
  </si>
  <si>
    <t>15.18</t>
  </si>
  <si>
    <t>86913</t>
  </si>
  <si>
    <t>TORNEIRA CROMADA 1/2" OU 3/4" PARA TANQUE, PADRÃO POPULAR - FORNECIMENTO E INSTALAÇÃO. AF_01/2020</t>
  </si>
  <si>
    <t>15.19</t>
  </si>
  <si>
    <t>FNDE 225</t>
  </si>
  <si>
    <t>TORNEIRA CROMADA DE MESA PARA LAVATORIO, TIPO MONOCOMANDO - ACIONAMENTO TIPO ALAVANCA</t>
  </si>
  <si>
    <t>15.20</t>
  </si>
  <si>
    <t>FNDE 13</t>
  </si>
  <si>
    <t>TORNEIRA ELÉTRICA COM MANGUEIRA PLÁSTICA FORTTI MAXI, LORENZETTIOU EQUIVALENTE</t>
  </si>
  <si>
    <t>15.21</t>
  </si>
  <si>
    <t>86887</t>
  </si>
  <si>
    <t>ENGATE FLEXÍVEL EM INOX, 1/2 X 40CM - FORNECIMENTO E INSTALAÇÃO. AF_01/2020</t>
  </si>
  <si>
    <t>15.22</t>
  </si>
  <si>
    <t>100860</t>
  </si>
  <si>
    <t>CHUVEIRO ELÉTRICO COMUM CORPO PLÁSTICO, TIPO DUCHA - FORNECIMENTO E INSTALAÇÃO. AF_01/2020</t>
  </si>
  <si>
    <t>15.23</t>
  </si>
  <si>
    <t>FNDE 226</t>
  </si>
  <si>
    <t>BARRA DE APOIO RETA, EM ACO INOX POLIDO, COMPRIMENTO 40CM, FIXADA NA PAREDE - FORNECIMENTO E INSTALAÇÃO</t>
  </si>
  <si>
    <t>15.24</t>
  </si>
  <si>
    <t>100867</t>
  </si>
  <si>
    <t>BARRA DE APOIO RETA, EM ACO INOX POLIDO, COMPRIMENTO 70 CM, FIXADA NA PAREDE - FORNECIMENTO E INSTALAÇÃO. AF_01/2020</t>
  </si>
  <si>
    <t>15.25</t>
  </si>
  <si>
    <t>100868</t>
  </si>
  <si>
    <t>BARRA DE APOIO RETA, EM ACO INOX POLIDO, COMPRIMENTO 80 CM, FIXADA NA PAREDE - FORNECIMENTO E INSTALAÇÃO. AF_01/2020</t>
  </si>
  <si>
    <t>15.26</t>
  </si>
  <si>
    <t>100875</t>
  </si>
  <si>
    <t>BANCO ARTICULADO, EM ACO INOX, PARA PCD, FIXADO NA PAREDE - FORNECIMENTO E INSTALAÇÃO. AF_01/2020</t>
  </si>
  <si>
    <t>15.27</t>
  </si>
  <si>
    <t>FNDE 215</t>
  </si>
  <si>
    <t>VÁLVULA DE DESCARGA METÁLICA, DUPLO ACIONAMENTO ECO, BASE 1 1/2", ACABAMENTO METALICO CROMADO - FORNECIMENTO E INSTALAÇÃO</t>
  </si>
  <si>
    <t>15.28</t>
  </si>
  <si>
    <t>FNDE 15</t>
  </si>
  <si>
    <t>TOALHEIRO PLASTICO TIPO DISPENSER PARA PAPEL TOALHA INTERFOLHADO, FORNECIMENTO E INSTALAÇÃO.</t>
  </si>
  <si>
    <t>15.29</t>
  </si>
  <si>
    <t>FNDE 16</t>
  </si>
  <si>
    <t>PAPELEIRA PLASTICA TIPO DISPENSER PARA PAPEL HIGIENICO ROLAO, INCLUSO FIXAÇÃO, FORNECIMENTO E INSTALAÇÃO.</t>
  </si>
  <si>
    <t>15.30</t>
  </si>
  <si>
    <t>95547</t>
  </si>
  <si>
    <t>SABONETEIRA PLASTICA TIPO DISPENSER PARA SABONETE LIQUIDO COM RESERVATORIO 800 A 1500 ML, INCLUSO FIXAÇÃO. AF_01/2020</t>
  </si>
  <si>
    <t>15.31</t>
  </si>
  <si>
    <t>FNDE 12</t>
  </si>
  <si>
    <t>ESPELHO CRISTAL, ESPESSURA 4MM, SEM MOLDURA, APARAFUSADO COM PARAFUSO EM ACO ZINCADO COM ROSCA SOBERBA, COM ÁREA MENOR OU IGUAL A 1,0 M2.</t>
  </si>
  <si>
    <t>15.32</t>
  </si>
  <si>
    <t>FNDE 17</t>
  </si>
  <si>
    <t>DUCHA / CHUVEIRO METALICO, DE PAREDE, ARTICULAVEL, COM DESVIADOR E DUCHA MANUAL</t>
  </si>
  <si>
    <t>15.33</t>
  </si>
  <si>
    <t>FNDE 34</t>
  </si>
  <si>
    <t>CABIDE/GANCHO DE BANHEIRO SIMPLES EM METAL CROMADO, INCLUSO FIXAÇÃO.</t>
  </si>
  <si>
    <t>15.34</t>
  </si>
  <si>
    <t>FNDE 449</t>
  </si>
  <si>
    <t>BARRA METÁLICA COM PINTURA CINZA PARA PROTEÇÃO DOS ESPELHOS E CHUVEIRO INFANTIL</t>
  </si>
  <si>
    <t>INSTALAÇÃO DE GÁS COMBUSTÍVEL</t>
  </si>
  <si>
    <t>16.1</t>
  </si>
  <si>
    <t>FNDE 29</t>
  </si>
  <si>
    <t>REGULADOR DE ALTA PRESSÃO GLP</t>
  </si>
  <si>
    <t>16.2</t>
  </si>
  <si>
    <t>103029</t>
  </si>
  <si>
    <t>REGISTRO OU REGULADOR DE GÁS DE COZINHA - FORNECIMENTO E INSTALAÇÃO. AF_08/2021</t>
  </si>
  <si>
    <t>16.3</t>
  </si>
  <si>
    <t>92688</t>
  </si>
  <si>
    <t>TUBO DE AÇO GALVANIZADO COM COSTURA, CLASSE MÉDIA, CONEXÃO ROSQUEADA, DN 20 (3/4"), INSTALADO EM RAMAIS E SUB-RAMAIS DE GÁS - FORNECIMENTO E INSTALAÇÃO. AF_01/2026</t>
  </si>
  <si>
    <t>16.4</t>
  </si>
  <si>
    <t>FNDE 301</t>
  </si>
  <si>
    <t>CAP OU TAMPAO DE FERRO GALVANIZADO, COM ROSCA BSP, DE 3/4"</t>
  </si>
  <si>
    <t>16.5</t>
  </si>
  <si>
    <t>FNDE 260</t>
  </si>
  <si>
    <t>MANGUEIRA PARA GAS - GLP</t>
  </si>
  <si>
    <t>16.6</t>
  </si>
  <si>
    <t>16.7</t>
  </si>
  <si>
    <t>95249</t>
  </si>
  <si>
    <t>VÁLVULA DE ESFERA BRUTA, BRONZE, ROSCÁVEL, 3/4'' - FORNECIMENTO E INSTALAÇÃO. AF_08/2021</t>
  </si>
  <si>
    <t>16.8</t>
  </si>
  <si>
    <t>92705</t>
  </si>
  <si>
    <t>TÊ, EM FERRO GALVANIZADO, CONEXÃO ROSQUEADA, DN 20 (3/4"), INSTALADO EM RAMAIS E SUB-RAMAIS DE GÁS - FORNECIMENTO E INSTALAÇÃO. AF_01/2026</t>
  </si>
  <si>
    <t>16.9</t>
  </si>
  <si>
    <t>92695</t>
  </si>
  <si>
    <t>LUVA, EM FERRO GALVANIZADO, CONEXÃO ROSQUEADA, DN 20 (3/4"), INSTALADO EM RAMAIS E SUB-RAMAIS DE GÁS - FORNECIMENTO E INSTALAÇÃO. AF_01/2026</t>
  </si>
  <si>
    <t>16.10</t>
  </si>
  <si>
    <t>97548</t>
  </si>
  <si>
    <t>CURVA 45 GRAUS, EM AÇO, CONEXÃO SOLDADA, DN 20 (3/4"), INSTALADO EM RAMAIS E SUB-RAMAIS DE GÁS - FORNECIMENTO E INSTALAÇÃO. AF_01/2026</t>
  </si>
  <si>
    <t>16.11</t>
  </si>
  <si>
    <t>97549</t>
  </si>
  <si>
    <t>CURVA 90 GRAUS, EM AÇO, CONEXÃO SOLDADA, DN 20 (3/4"), INSTALADO EM RAMAIS E SUB-RAMAIS DE GÁS - FORNECIMENTO E INSTALAÇÃO. AF_01/2026</t>
  </si>
  <si>
    <t>16.12</t>
  </si>
  <si>
    <t>97547</t>
  </si>
  <si>
    <t>CURVA 90 GRAUS, EM AÇO, CONEXÃO SOLDADA, DN 15 (1/2"), INSTALADO EM RAMAIS E SUB-RAMAIS DE GÁS - FORNECIMENTO E INSTALAÇÃO. AF_01/2026</t>
  </si>
  <si>
    <t>16.13</t>
  </si>
  <si>
    <t>FNDE 302</t>
  </si>
  <si>
    <t>REQUADRO EM ALUMÍNIO TIPO VENEZIANA COM GUARNIÇÃO, FIXAÇÃO COM PARAFUSOS - FORNECIMENTO E INSTALAÇÃO.</t>
  </si>
  <si>
    <t>SISTEMA DE PROTEÇÃO CONTRA INCÊNDIO</t>
  </si>
  <si>
    <t>17.1</t>
  </si>
  <si>
    <t>EXTINTORES</t>
  </si>
  <si>
    <t>17.1.1</t>
  </si>
  <si>
    <t>101909</t>
  </si>
  <si>
    <t>EXTINTOR DE INCÊNDIO PORTÁTIL COM CARGA DE PQS DE 6 KG, CLASSE BC - FORNECIMENTO E INSTALAÇÃO. AF_01/2026_PE</t>
  </si>
  <si>
    <t>17.1.2</t>
  </si>
  <si>
    <t>101907</t>
  </si>
  <si>
    <t>EXTINTOR DE INCÊNDIO PORTÁTIL COM CARGA DE CO2 DE 6 KG, CLASSE BC - FORNECIMENTO E INSTALAÇÃO. AF_01/2026_PE</t>
  </si>
  <si>
    <t>17.2</t>
  </si>
  <si>
    <t>HIDRANTES</t>
  </si>
  <si>
    <t>17.2.1</t>
  </si>
  <si>
    <t>101912</t>
  </si>
  <si>
    <t>ABRIGO PARA HIDRANTE, 75X45X17CM, COM REGISTRO GLOBO ANGULAR 45 GRAUS 2 1/2", ADAPTADOR STORZ 2 1/2", MANGUEIRA DE INCÊNDIO 15M 2 1/2" E ESGUICHO EM LATÃO 2 1/2" - FORNECIMENTO E INSTALAÇÃO. AF_01/2026</t>
  </si>
  <si>
    <t>17.2.2</t>
  </si>
  <si>
    <t>106677</t>
  </si>
  <si>
    <t>REGISTRO DE RECALQUE, HIDRANTE SUBTERRÂNEO PREDIAL, 65 MM - FORNECIMENTO E INSTALAÇÃO. AF_01/2026</t>
  </si>
  <si>
    <t>17.3</t>
  </si>
  <si>
    <t>17.3.1</t>
  </si>
  <si>
    <t>94499</t>
  </si>
  <si>
    <t>REGISTRO DE GAVETA BRUTO, LATÃO, ROSCÁVEL, 2 1/2" - FORNECIMENTO E INSTALAÇÃO. AF_08/2021</t>
  </si>
  <si>
    <t>17.3.2</t>
  </si>
  <si>
    <t>99624</t>
  </si>
  <si>
    <t>VÁLVULA DE RETENÇÃO HORIZONTAL, DE BRONZE, ROSCÁVEL, 2 1/2" - FORNECIMENTO E INSTALAÇÃO. AF_08/2021</t>
  </si>
  <si>
    <t>17.3.3</t>
  </si>
  <si>
    <t>101917</t>
  </si>
  <si>
    <t>MANÔMETRO 0 A 200 PSI (0 A 14 KGF/CM2), D = 50MM - FORNECIMENTO E INSTALAÇÃO. AF_01/2026</t>
  </si>
  <si>
    <t>17.3.4</t>
  </si>
  <si>
    <t>FNDE 112</t>
  </si>
  <si>
    <t>PRESSOSTATO</t>
  </si>
  <si>
    <t>17.3.5</t>
  </si>
  <si>
    <t>FNDE 114</t>
  </si>
  <si>
    <t>VÁLVULA DE ALÍVIO COM MOLA 2"</t>
  </si>
  <si>
    <t>un</t>
  </si>
  <si>
    <t>17.3.6</t>
  </si>
  <si>
    <t>102118</t>
  </si>
  <si>
    <t>BOMBA CENTRÍFUGA, TRIFÁSICA, 3 CV OU 2,96 HP, HM 34 A 40 M, Q 8,6 A 14,8 M3/H - FORNECIMENTO E INSTALAÇÃO. AF_11/2025_PS</t>
  </si>
  <si>
    <t>17.3.7</t>
  </si>
  <si>
    <t>FNDE 67</t>
  </si>
  <si>
    <t>CENTRAL ALARME ENDEREÇAVEL</t>
  </si>
  <si>
    <t>17.4</t>
  </si>
  <si>
    <t>17.4.1</t>
  </si>
  <si>
    <t>94473</t>
  </si>
  <si>
    <t>COTOVELO 90 GRAUS, EM FERRO GALVANIZADO, CONEXÃO ROSQUEADA, DN 65 MM (2 1/2"), INSTALADO EM RESERVAÇÃO PREDIAL DE ÁGUA - FORNECIMENTO E INSTALAÇÃO. AF_04/2024</t>
  </si>
  <si>
    <t>17.4.2</t>
  </si>
  <si>
    <t>92367</t>
  </si>
  <si>
    <t>TUBO DE AÇO GALVANIZADO COM COSTURA, CLASSE MÉDIA, DN 65 (2 1/2"), CONEXÃO ROSQUEADA, INSTALADO EM REDE DE ALIMENTAÇÃO PARA HIDRANTE - FORNECIMENTO E INSTALAÇÃO. AF_01/2026</t>
  </si>
  <si>
    <t>17.4.3</t>
  </si>
  <si>
    <t>FNDE 343</t>
  </si>
  <si>
    <t>ADAPTADOR PARA MANÔMETRO</t>
  </si>
  <si>
    <t>17.4.4</t>
  </si>
  <si>
    <t>92665</t>
  </si>
  <si>
    <t>NIPLE, EM FERRO GALVANIZADO, CONEXÃO ROSQUEADA, DN 65 (2 1/2"), INSTALADO EM REDE DE ALIMENTAÇÃO PARA SPRINKLER - FORNECIMENTO E INSTALAÇÃO. AF_01/2026</t>
  </si>
  <si>
    <t>17.4.5</t>
  </si>
  <si>
    <t>92642</t>
  </si>
  <si>
    <t>TÊ, EM FERRO GALVANIZADO, CONEXÃO ROSQUEADA, DN 65 (2 1/2"), INSTALADO EM REDE DE ALIMENTAÇÃO PARA HIDRANTE - FORNECIMENTO E INSTALAÇÃO. AF_01/2026</t>
  </si>
  <si>
    <t>17.5</t>
  </si>
  <si>
    <t>SINALIZAÇÕES</t>
  </si>
  <si>
    <t>17.5.1</t>
  </si>
  <si>
    <t>97599</t>
  </si>
  <si>
    <t>LUMINÁRIA DE EMERGÊNCIA, COM 30 LÂMPADAS LED DE 2 W, SEM REATOR - FORNECIMENTO E INSTALAÇÃO. AF_09/2024</t>
  </si>
  <si>
    <t>17.5.2</t>
  </si>
  <si>
    <t>FNDE 303</t>
  </si>
  <si>
    <t>SINALIZAÇÃO COM PLACA INDICATIVA FIXADA NA ESTRUTURA.</t>
  </si>
  <si>
    <t>17.5.3</t>
  </si>
  <si>
    <t>102520</t>
  </si>
  <si>
    <t>PINTURA DE SINALIZAÇÃO VERTICAL DE SEGURANÇA, FAIXAS AMARELA E PRETA, APLICAÇÃO MANUAL, 2 DEMÃOS. AF_05/2021</t>
  </si>
  <si>
    <t>INSTALAÇÃO ELÉTRICA - 110V</t>
  </si>
  <si>
    <t>18.1</t>
  </si>
  <si>
    <t>QUADROS</t>
  </si>
  <si>
    <t>18.1.1</t>
  </si>
  <si>
    <t>101875</t>
  </si>
  <si>
    <t>QUADRO DE DISTRIBUIÇÃO DE ENERGIA EM CHAPA DE AÇO GALVANIZADO, DE EMBUTIR, COM BARRAMENTO TRIFÁSICO, PARA 12 DISJUNTORES DIN 100A - FORNECIMENTO E INSTALAÇÃO. AF_07/2025</t>
  </si>
  <si>
    <t>18.1.2</t>
  </si>
  <si>
    <t>101883</t>
  </si>
  <si>
    <t>QUADRO DE DISTRIBUIÇÃO DE ENERGIA EM CHAPA DE AÇO GALVANIZADO, DE EMBUTIR, COM BARRAMENTO TRIFÁSICO, PARA 18 DISJUNTORES DIN 100A - FORNECIMENTO E INSTALAÇÃO. AF_07/2025</t>
  </si>
  <si>
    <t>18.1.3</t>
  </si>
  <si>
    <t>101879</t>
  </si>
  <si>
    <t>QUADRO DE DISTRIBUIÇÃO DE ENERGIA EM CHAPA DE AÇO GALVANIZADO, DE EMBUTIR, COM BARRAMENTO TRIFÁSICO, PARA 24 DISJUNTORES DIN 100A - FORNECIMENTO E INSTALAÇÃO. AF_07/2025</t>
  </si>
  <si>
    <t>18.1.4</t>
  </si>
  <si>
    <t>101946</t>
  </si>
  <si>
    <t>QUADRO DE MEDIÇÃO GERAL DE ENERGIA PARA 1 MEDIDOR DE SOBREPOR - FORNECIMENTO E INSTALAÇÃO. AF_07/2025</t>
  </si>
  <si>
    <t>18.2</t>
  </si>
  <si>
    <t>DISJUNTORES</t>
  </si>
  <si>
    <t>18.2.1</t>
  </si>
  <si>
    <t>93653</t>
  </si>
  <si>
    <t>DISJUNTOR MONOPOLAR TIPO DIN, CORRENTE NOMINAL DE 10A - FORNECIMENTO E INSTALAÇÃO. AF_07/2025</t>
  </si>
  <si>
    <t>18.2.2</t>
  </si>
  <si>
    <t>93654</t>
  </si>
  <si>
    <t>DISJUNTOR MONOPOLAR TIPO DIN, CORRENTE NOMINAL DE 16A - FORNECIMENTO E INSTALAÇÃO. AF_07/2025</t>
  </si>
  <si>
    <t>18.2.3</t>
  </si>
  <si>
    <t>93655</t>
  </si>
  <si>
    <t>DISJUNTOR MONOPOLAR TIPO DIN, CORRENTE NOMINAL DE 20A - FORNECIMENTO E INSTALAÇÃO. AF_07/2025</t>
  </si>
  <si>
    <t>18.2.4</t>
  </si>
  <si>
    <t>93660</t>
  </si>
  <si>
    <t>DISJUNTOR BIPOLAR TIPO DIN, CORRENTE NOMINAL DE 10A - FORNECIMENTO E INSTALAÇÃO. AF_07/2025</t>
  </si>
  <si>
    <t>18.2.5</t>
  </si>
  <si>
    <t>93661</t>
  </si>
  <si>
    <t>DISJUNTOR BIPOLAR TIPO DIN, CORRENTE NOMINAL DE 16A - FORNECIMENTO E INSTALAÇÃO. AF_07/2025</t>
  </si>
  <si>
    <t>18.2.6</t>
  </si>
  <si>
    <t>93662</t>
  </si>
  <si>
    <t>DISJUNTOR BIPOLAR TIPO DIN, CORRENTE NOMINAL DE 20A - FORNECIMENTO E INSTALAÇÃO. AF_07/2025</t>
  </si>
  <si>
    <t>18.2.7</t>
  </si>
  <si>
    <t>93664</t>
  </si>
  <si>
    <t>DISJUNTOR BIPOLAR TIPO DIN, CORRENTE NOMINAL DE 32A - FORNECIMENTO E INSTALAÇÃO. AF_07/2025</t>
  </si>
  <si>
    <t>18.2.8</t>
  </si>
  <si>
    <t>93665</t>
  </si>
  <si>
    <t>DISJUNTOR BIPOLAR TIPO DIN, CORRENTE NOMINAL DE 40A - FORNECIMENTO E INSTALAÇÃO. AF_07/2025</t>
  </si>
  <si>
    <t>18.2.9</t>
  </si>
  <si>
    <t>93670</t>
  </si>
  <si>
    <t>DISJUNTOR TRIPOLAR TIPO DIN, CORRENTE NOMINAL DE 25A - FORNECIMENTO E INSTALAÇÃO. AF_07/2025</t>
  </si>
  <si>
    <t>18.2.10</t>
  </si>
  <si>
    <t>93671</t>
  </si>
  <si>
    <t>DISJUNTOR TRIPOLAR TIPO DIN, CORRENTE NOMINAL DE 32A - FORNECIMENTO E INSTALAÇÃO. AF_07/2025</t>
  </si>
  <si>
    <t>18.2.11</t>
  </si>
  <si>
    <t>93673</t>
  </si>
  <si>
    <t>DISJUNTOR TRIPOLAR TIPO DIN, CORRENTE NOMINAL DE 50A - FORNECIMENTO E INSTALAÇÃO. AF_07/2025</t>
  </si>
  <si>
    <t>18.2.12</t>
  </si>
  <si>
    <t>101894</t>
  </si>
  <si>
    <t>DISJUNTOR TRIPOLAR TIPO NEMA, CORRENTE NOMINAL DE 60 ATÉ 100A - FORNECIMENTO E INSTALAÇÃO. AF_07/2025</t>
  </si>
  <si>
    <t>18.2.13</t>
  </si>
  <si>
    <t>101898</t>
  </si>
  <si>
    <t>DISJUNTOR TERMOMAGNÉTICO TRIPOLAR, CORRENTE NOMINAL DE 400A - FORNECIMENTO E INSTALAÇÃO. AF_07/2025</t>
  </si>
  <si>
    <t>18.2.14</t>
  </si>
  <si>
    <t>FNDE 86</t>
  </si>
  <si>
    <t>DISJUNTOR BIPOLAR TIPO DR, CORRENTE NOMINAL DE 25A - 30mA</t>
  </si>
  <si>
    <t>18.2.15</t>
  </si>
  <si>
    <t>FNDE 87</t>
  </si>
  <si>
    <t>DISJUNTOR BIPOLAR TIPO DR, CORRENTE NOMINAL DE 40A - 30mA</t>
  </si>
  <si>
    <t>18.2.16</t>
  </si>
  <si>
    <t>FNDE 395</t>
  </si>
  <si>
    <t>DISJUNTOR BIPOLAR TIPO DR, CORRENTE NOMINAL DE 60A A 100A - 30mA</t>
  </si>
  <si>
    <t>18.2.17</t>
  </si>
  <si>
    <t>FNDE 88</t>
  </si>
  <si>
    <t>DISPOSITIVO CONTRA SURTO - DPS 40 kA</t>
  </si>
  <si>
    <t>18.2.18</t>
  </si>
  <si>
    <t>FNDE 89</t>
  </si>
  <si>
    <t>DISPOSITIVO CONTRA SURTO - DPS 80 kA</t>
  </si>
  <si>
    <t>18.3</t>
  </si>
  <si>
    <t>ELETRODUTO E ACESSÓRIOS</t>
  </si>
  <si>
    <t>18.3.1</t>
  </si>
  <si>
    <t>91834</t>
  </si>
  <si>
    <t>ELETRODUTO FLEXÍVEL CORRUGADO, PVC, DN 25 MM (3/4"), PARA CIRCUITOS TERMINAIS, INSTALADO EM FORRO - FORNECIMENTO E INSTALAÇÃO. AF_03/2023</t>
  </si>
  <si>
    <t>18.3.2</t>
  </si>
  <si>
    <t>91836</t>
  </si>
  <si>
    <t>ELETRODUTO FLEXÍVEL CORRUGADO, PVC, DN 32 MM (1"), PARA CIRCUITOS TERMINAIS, INSTALADO EM FORRO - FORNECIMENTO E INSTALAÇÃO. AF_03/2023</t>
  </si>
  <si>
    <t>18.3.3</t>
  </si>
  <si>
    <t>93008</t>
  </si>
  <si>
    <t>ELETRODUTO RÍGIDO ROSCÁVEL, PVC, DN 50 MM (1 1/2"), PARA REDE ENTERRADA DE DISTRIBUIÇÃO DE ENERGIA ELÉTRICA - FORNECIMENTO E INSTALAÇÃO. AF_12/2021</t>
  </si>
  <si>
    <t>18.3.4</t>
  </si>
  <si>
    <t>93010</t>
  </si>
  <si>
    <t>ELETRODUTO RÍGIDO ROSCÁVEL, PVC, DN 75 MM (2 1/2"), PARA REDE ENTERRADA DE DISTRIBUIÇÃO DE ENERGIA ELÉTRICA - FORNECIMENTO E INSTALAÇÃO. AF_12/2021</t>
  </si>
  <si>
    <t>18.3.5</t>
  </si>
  <si>
    <t>93011</t>
  </si>
  <si>
    <t>ELETRODUTO RÍGIDO ROSCÁVEL, PVC, DN 85 MM (3"), PARA REDE ENTERRADA DE DISTRIBUIÇÃO DE ENERGIA ELÉTRICA - FORNECIMENTO E INSTALAÇÃO. AF_12/2021</t>
  </si>
  <si>
    <t>18.3.6</t>
  </si>
  <si>
    <t>93012</t>
  </si>
  <si>
    <t>ELETRODUTO RÍGIDO ROSCÁVEL, PVC, DN 110 MM (4"), PARA REDE ENTERRADA DE DISTRIBUIÇÃO DE ENERGIA ELÉTRICA - FORNECIMENTO E INSTALAÇÃO. AF_12/2021</t>
  </si>
  <si>
    <t>18.3.7</t>
  </si>
  <si>
    <t>FNDE 94</t>
  </si>
  <si>
    <t>ELETRODUTO EM ACO ZINCADO OU GALVANIZADO DN=3/4", APARENTE - FORNECIMENTO E INSTALAÇÃO.</t>
  </si>
  <si>
    <t>18.3.8</t>
  </si>
  <si>
    <t>97886</t>
  </si>
  <si>
    <t>CAIXA ENTERRADA ELÉTRICA RETANGULAR, EM ALVENARIA COM TIJOLOS CERÂMICOS MACIÇOS, FUNDO COM BRITA, DIMENSÕES INTERNAS: 0,3X0,3X0,3 M. AF_12/2020</t>
  </si>
  <si>
    <t>18.3.9</t>
  </si>
  <si>
    <t>FNDE 307</t>
  </si>
  <si>
    <t>CAIXA DE PASSAGEM SOBREPOR AÇO PINTADA 10 X 10 X 8 CM</t>
  </si>
  <si>
    <t>18.3.10</t>
  </si>
  <si>
    <t>91940</t>
  </si>
  <si>
    <t>CAIXA RETANGULAR 4" X 2" MÉDIA (1,30 M DO PISO), PVC, INSTALADA EM PAREDE - FORNECIMENTO E INSTALAÇÃO. AF_03/2023</t>
  </si>
  <si>
    <t>18.3.11</t>
  </si>
  <si>
    <t>91937</t>
  </si>
  <si>
    <t>CAIXA OCTOGONAL 3" X 3", PVC, INSTALADA EM LAJE - FORNECIMENTO E INSTALAÇÃO. AF_03/2023</t>
  </si>
  <si>
    <t>18.4</t>
  </si>
  <si>
    <t>CABOS E FIOS CONDUTORES</t>
  </si>
  <si>
    <t>18.4.1</t>
  </si>
  <si>
    <t>91926</t>
  </si>
  <si>
    <t>CABO DE COBRE FLEXÍVEL ISOLADO, 2,5 MM², ANTI-CHAMA 450/750 V, PARA CIRCUITOS TERMINAIS - FORNECIMENTO E INSTALAÇÃO. AF_03/2023</t>
  </si>
  <si>
    <t>18.4.2</t>
  </si>
  <si>
    <t>91928</t>
  </si>
  <si>
    <t>CABO DE COBRE FLEXÍVEL ISOLADO, 4 MM², ANTI-CHAMA 450/750 V, PARA CIRCUITOS TERMINAIS - FORNECIMENTO E INSTALAÇÃO. AF_03/2023</t>
  </si>
  <si>
    <t>18.4.3</t>
  </si>
  <si>
    <t>91930</t>
  </si>
  <si>
    <t>CABO DE COBRE FLEXÍVEL ISOLADO, 6 MM², ANTI-CHAMA 450/750 V, PARA CIRCUITOS TERMINAIS - FORNECIMENTO E INSTALAÇÃO. AF_03/2023</t>
  </si>
  <si>
    <t>18.4.4</t>
  </si>
  <si>
    <t>91932</t>
  </si>
  <si>
    <t>CABO DE COBRE FLEXÍVEL ISOLADO, 10 MM², ANTI-CHAMA 450/750 V, PARA CIRCUITOS TERMINAIS - FORNECIMENTO E INSTALAÇÃO. AF_03/2023</t>
  </si>
  <si>
    <t>18.4.5</t>
  </si>
  <si>
    <t>91934</t>
  </si>
  <si>
    <t>CABO DE COBRE FLEXÍVEL ISOLADO, 16 MM², ANTI-CHAMA 450/750 V, PARA CIRCUITOS TERMINAIS - FORNECIMENTO E INSTALAÇÃO. AF_03/2023</t>
  </si>
  <si>
    <t>18.4.6</t>
  </si>
  <si>
    <t>92984</t>
  </si>
  <si>
    <t>CABO DE COBRE FLEXÍVEL ISOLADO, 25 MM², ANTI-CHAMA 0,6/1,0 KV, PARA REDE ENTERRADA DE DISTRIBUIÇÃO DE ENERGIA ELÉTRICA - FORNECIMENTO E INSTALAÇÃO. AF_12/2021</t>
  </si>
  <si>
    <t>18.4.7</t>
  </si>
  <si>
    <t>92988</t>
  </si>
  <si>
    <t>CABO DE COBRE FLEXÍVEL ISOLADO, 50 MM², ANTI-CHAMA 0,6/1,0 KV, PARA REDE ENTERRADA DE DISTRIBUIÇÃO DE ENERGIA ELÉTRICA - FORNECIMENTO E INSTALAÇÃO. AF_12/2021</t>
  </si>
  <si>
    <t>18.4.8</t>
  </si>
  <si>
    <t>92992</t>
  </si>
  <si>
    <t>CABO DE COBRE FLEXÍVEL ISOLADO, 95 MM², ANTI-CHAMA 0,6/1,0 KV, PARA REDE ENTERRADA DE DISTRIBUIÇÃO DE ENERGIA ELÉTRICA - FORNECIMENTO E INSTALAÇÃO. AF_12/2021</t>
  </si>
  <si>
    <t>18.4.9</t>
  </si>
  <si>
    <t>92998</t>
  </si>
  <si>
    <t>CABO DE COBRE FLEXÍVEL ISOLADO, 185 MM², ANTI-CHAMA 0,6/1,0 KV, PARA REDE ENTERRADA DE DISTRIBUIÇÃO DE ENERGIA ELÉTRICA - FORNECIMENTO E INSTALAÇÃO. AF_12/2021</t>
  </si>
  <si>
    <t>18.5</t>
  </si>
  <si>
    <t>ELETROCALHAS</t>
  </si>
  <si>
    <t>18.5.1</t>
  </si>
  <si>
    <t>FNDE 313</t>
  </si>
  <si>
    <t>ELETROCALHA LISA OU PERFURADA EM AÇO GALVANIZADO, LARGURA 150MM E ALTURA 100MM, INCLUSIVE EMENDA E FIXAÇÃO - FORNECIMENTO E INSTALAÇÃO.</t>
  </si>
  <si>
    <t>18.5.2</t>
  </si>
  <si>
    <t>104764</t>
  </si>
  <si>
    <t>SUPORTE PARA 2 ELETRODUTOS, ESPAÇADO A CADA 80 CM, EM PERFILADO COM COMPRIMENTO DE 25 CM FIXADO EM LAJE, POR METRO DE ELETRODUTO FIXADO. AF_09/2023</t>
  </si>
  <si>
    <t>18.6</t>
  </si>
  <si>
    <t>ILUMINAÇÃO E TOMADAS</t>
  </si>
  <si>
    <t>18.6.1</t>
  </si>
  <si>
    <t>92000</t>
  </si>
  <si>
    <t>TOMADA BAIXA DE EMBUTIR (1 MÓDULO), 2P+T 10 A, INCLUINDO SUPORTE E PLACA - FORNECIMENTO E INSTALAÇÃO. AF_03/2023</t>
  </si>
  <si>
    <t>18.6.2</t>
  </si>
  <si>
    <t>92001</t>
  </si>
  <si>
    <t>TOMADA BAIXA DE EMBUTIR (1 MÓDULO), 2P+T 20 A, INCLUINDO SUPORTE E PLACA - FORNECIMENTO E INSTALAÇÃO. AF_03/2023</t>
  </si>
  <si>
    <t>18.6.3</t>
  </si>
  <si>
    <t>92008</t>
  </si>
  <si>
    <t>TOMADA BAIXA DE EMBUTIR (2 MÓDULOS), 2P+T 10 A, INCLUINDO SUPORTE E PLACA - FORNECIMENTO E INSTALAÇÃO. AF_03/2023</t>
  </si>
  <si>
    <t>18.6.4</t>
  </si>
  <si>
    <t>92029</t>
  </si>
  <si>
    <t>INTERRUPTOR PARALELO (1 MÓDULO) COM 1 TOMADA DE EMBUTIR 2P+T 10 A, INCLUINDO SUPORTE E PLACA - FORNECIMENTO E INSTALAÇÃO. AF_03/2023</t>
  </si>
  <si>
    <t>18.6.5</t>
  </si>
  <si>
    <t>92027</t>
  </si>
  <si>
    <t>INTERRUPTOR SIMPLES (2 MÓDULOS) COM 1 TOMADA DE EMBUTIR 2P+T 10 A, INCLUINDO SUPORTE E PLACA - FORNECIMENTO E INSTALAÇÃO. AF_03/2023</t>
  </si>
  <si>
    <t>18.6.6</t>
  </si>
  <si>
    <t>18.6.7</t>
  </si>
  <si>
    <t>91953</t>
  </si>
  <si>
    <t>INTERRUPTOR SIMPLES (1 MÓDULO), 10A/250V, INCLUINDO SUPORTE E PLACA - FORNECIMENTO E INSTALAÇÃO. AF_03/2023</t>
  </si>
  <si>
    <t>18.6.8</t>
  </si>
  <si>
    <t>91959</t>
  </si>
  <si>
    <t>INTERRUPTOR SIMPLES (2 MÓDULOS), 10A/250V, INCLUINDO SUPORTE E PLACA - FORNECIMENTO E INSTALAÇÃO. AF_03/2023</t>
  </si>
  <si>
    <t>18.6.9</t>
  </si>
  <si>
    <t>91967</t>
  </si>
  <si>
    <t>INTERRUPTOR SIMPLES (3 MÓDULOS), 10A/250V, INCLUINDO SUPORTE E PLACA - FORNECIMENTO E INSTALAÇÃO. AF_03/2023</t>
  </si>
  <si>
    <t>18.6.10</t>
  </si>
  <si>
    <t>FNDE 309</t>
  </si>
  <si>
    <t>ESPELHO / PLACA CEGA 4" X 2", PARA INSTALACAO DE TOMADAS E INTERRUPTORES</t>
  </si>
  <si>
    <t>18.6.11</t>
  </si>
  <si>
    <t>101659</t>
  </si>
  <si>
    <t>LUMINÁRIA DE LED PARA ILUMINAÇÃO PÚBLICA, DE 181 W ATÉ 239 W - FORNECIMENTO E INSTALAÇÃO. AF_02/2025_PS</t>
  </si>
  <si>
    <t>18.6.12</t>
  </si>
  <si>
    <t>97600</t>
  </si>
  <si>
    <t>REFLETOR EM ALUMÍNIO, DE SUPORTE E ALÇA, COM 1 LÂMPADA VAPOR DE MERCÚRIO DE 150 W, COM REATOR ALTO FATOR DE POTÊNCIA - FORNECIMENTO E INSTALAÇÃO.</t>
  </si>
  <si>
    <t>18.6.13</t>
  </si>
  <si>
    <t>LUMINARIA LED REFLETOR RETANGULAR BIVOLT, LUZ BRANCA, 50 W</t>
  </si>
  <si>
    <t>18.6.14</t>
  </si>
  <si>
    <t>FNDE 705</t>
  </si>
  <si>
    <t>LUMINÁRIA TIPO CALHA, DE EMBUTIR, COM 2 LÂMPADAS TUBULARES LED DE 36/40 W, SEM REATOR - FORNECIMENTO E INSTALAÇÃO</t>
  </si>
  <si>
    <t>18.6.15</t>
  </si>
  <si>
    <t>FNDE 610</t>
  </si>
  <si>
    <t>LUMINÁRIA RETANGULAR DE EMBUTIR TIPO CALHA ABERTA PARA 2 LÂMPADAS FLUORESCENTES TUBULARES DE 28W/54W</t>
  </si>
  <si>
    <t>COMPOSIÇÃO PRÓPRIA</t>
  </si>
  <si>
    <t>18.6.16</t>
  </si>
  <si>
    <t>FNDE 704</t>
  </si>
  <si>
    <t>LUMINÁRIA TIPO CALHA, DE EMBUTIR, COM 2 LÂMPADAS TUBULARES LED DE 18 W, SEM REATOR - FORNECIMENTO E INSTALAÇÃO</t>
  </si>
  <si>
    <t>18.6.17</t>
  </si>
  <si>
    <t>97608</t>
  </si>
  <si>
    <t>LUMINÁRIA ARANDELA TIPO TARTARUGA, COM GRADE, DE SOBREPOR, COM 1 LÂMPADA LED DE 10 W - FORNECIMENTO E INSTALAÇÃO.</t>
  </si>
  <si>
    <t>INSTALAÇÕES DE CLIMATIZAÇÃO</t>
  </si>
  <si>
    <t>19.1</t>
  </si>
  <si>
    <t>DUTOS</t>
  </si>
  <si>
    <t>19.1.1</t>
  </si>
  <si>
    <t>91927</t>
  </si>
  <si>
    <t>CABO DE COBRE FLEXÍVEL ISOLADO, 2,5 MM², ANTI-CHAMA 0,6/1,0 KV, PARA CIRCUITOS TERMINAIS - FORNECIMENTO E INSTALAÇÃO. AF_03/2023</t>
  </si>
  <si>
    <t>19.1.2</t>
  </si>
  <si>
    <t>91929</t>
  </si>
  <si>
    <t>CABO DE COBRE FLEXÍVEL ISOLADO, 4 MM², ANTI-CHAMA 0,6/1,0 KV, PARA CIRCUITOS TERMINAIS - FORNECIMENTO E INSTALAÇÃO. AF_03/2023</t>
  </si>
  <si>
    <t>19.1.3</t>
  </si>
  <si>
    <t>97327</t>
  </si>
  <si>
    <t>TUBO EM COBRE FLEXÍVEL, DN 1/4", COM ISOLAMENTO, INSTALADO EM RAMAL DE ALIMENTAÇÃO DE AR-CONDICIONADO - FORNECIMENTO E INSTALAÇÃO. AF_07/2025</t>
  </si>
  <si>
    <t>19.1.4</t>
  </si>
  <si>
    <t>97328</t>
  </si>
  <si>
    <t>TUBO EM COBRE FLEXÍVEL, DN 3/8", COM ISOLAMENTO, INSTALADO EM RAMAL DE ALIMENTAÇÃO DE AR-CONDICIONADO - FORNECIMENTO E INSTALAÇÃO. AF_07/2025</t>
  </si>
  <si>
    <t>19.1.5</t>
  </si>
  <si>
    <t>103292</t>
  </si>
  <si>
    <t>TUBO EM COBRE FLEXÍVEL, DN 5/8", COM ISOLAMENTO, INSTALADO EM FORRO, PARA RAMAL DE ALIMENTAÇÃO DE AR CONDICIONADO, INCLUSO FIXADOR. AF_11/2021</t>
  </si>
  <si>
    <t>19.2</t>
  </si>
  <si>
    <t>DRENO</t>
  </si>
  <si>
    <t>19.2.1</t>
  </si>
  <si>
    <t>89865</t>
  </si>
  <si>
    <t>TUBO, PVC, SOLDÁVEL, DE 25MM, INSTALADO EM DRENO DE AR-CONDICIONADO - FORNECIMENTO E INSTALAÇÃO. AF_08/2022</t>
  </si>
  <si>
    <t>19.2.2</t>
  </si>
  <si>
    <t>89867</t>
  </si>
  <si>
    <t>JOELHO 45 GRAUS, PVC, SOLDÁVEL, DN 25MM, INSTALADO EM DRENO DE AR-CONDICIONADO - FORNECIMENTO E INSTALAÇÃO. AF_08/2022</t>
  </si>
  <si>
    <t>19.2.3</t>
  </si>
  <si>
    <t>89866</t>
  </si>
  <si>
    <t>JOELHO 90 GRAUS, PVC, SOLDÁVEL, DN 25MM, INSTALADO EM DRENO DE AR-CONDICIONADO - FORNECIMENTO E INSTALAÇÃO. AF_08/2022</t>
  </si>
  <si>
    <t>19.2.4</t>
  </si>
  <si>
    <t>89869</t>
  </si>
  <si>
    <t>TE, PVC, SOLDÁVEL, DN 25MM, INSTALADO EM DRENO DE AR-CONDICIONADO - FORNECIMENTO E INSTALAÇÃO. AF_08/2022</t>
  </si>
  <si>
    <t>INSTALAÇÕES DE CABEAMENTO ESTRUTURADO</t>
  </si>
  <si>
    <t>20.1</t>
  </si>
  <si>
    <t>CAIXAS E QUADROS</t>
  </si>
  <si>
    <t>20.1.1</t>
  </si>
  <si>
    <t>20.1.2</t>
  </si>
  <si>
    <t>20.1.3</t>
  </si>
  <si>
    <t>100557</t>
  </si>
  <si>
    <t>CAIXA DE PASSAGEM PARA TELEFONE 80X80X15CM (SOBREPOR) - FORNECIMENTO E INSTALAÇÃO. AF_08/2025</t>
  </si>
  <si>
    <t>20.2</t>
  </si>
  <si>
    <t>ACESSÓRIOS CABEAMENTO</t>
  </si>
  <si>
    <t>20.2.1</t>
  </si>
  <si>
    <t>98302</t>
  </si>
  <si>
    <t>PATCH PANEL 24 PORTAS, CATEGORIA 6 - FORNECIMENTO E INSTALAÇÃO. AF_08/2025</t>
  </si>
  <si>
    <t>20.2.2</t>
  </si>
  <si>
    <t>FNDE 76</t>
  </si>
  <si>
    <t>SWITCH TIPO 24 PORTAS COM CAPACIDADE DE 10/100/1000 Mbps</t>
  </si>
  <si>
    <t>20.2.3</t>
  </si>
  <si>
    <t>FNDE 385</t>
  </si>
  <si>
    <t>PATCH CORD, CATEGORIA 6 UTP, 4 PARES.</t>
  </si>
  <si>
    <t>20.2.4</t>
  </si>
  <si>
    <t>FNDE 123</t>
  </si>
  <si>
    <t>GUIA DE CABOS FECHADO 1U</t>
  </si>
  <si>
    <t>20.2.5</t>
  </si>
  <si>
    <t>FNDE 122</t>
  </si>
  <si>
    <t>BANDEJA MÓVEL, PADRÃO 19"</t>
  </si>
  <si>
    <t>20.2.6</t>
  </si>
  <si>
    <t>100555</t>
  </si>
  <si>
    <t>RACK ABERTO EM COLUNA 44U PARA SERVIDOR - FORNECIMENTO E INSTALAÇÃO. AF_08/2025</t>
  </si>
  <si>
    <t>20.2.7</t>
  </si>
  <si>
    <t>FNDE 125</t>
  </si>
  <si>
    <t>GUIA VERTICAL 200 MM PARA CABOS</t>
  </si>
  <si>
    <t>20.3</t>
  </si>
  <si>
    <t>DISPOSITIVOS</t>
  </si>
  <si>
    <t>20.3.1</t>
  </si>
  <si>
    <t>98307</t>
  </si>
  <si>
    <t>TOMADA DE REDE RJ45 - FORNECIMENTO E INSTALAÇÃO. AF_08/2025</t>
  </si>
  <si>
    <t>20.3.2</t>
  </si>
  <si>
    <t>FNDE 375</t>
  </si>
  <si>
    <t>TOMADA PARA ANTENA DE TV, CABO COAXIAL DE 9 MM FORNECIMENTO E INSTALAÇÃO</t>
  </si>
  <si>
    <t>20.3.3</t>
  </si>
  <si>
    <t>FNDE 70</t>
  </si>
  <si>
    <t>TERMINAL A COMPRESSÃO</t>
  </si>
  <si>
    <t>20.4</t>
  </si>
  <si>
    <t>ELETROCALHA E ELETRODUTOS</t>
  </si>
  <si>
    <t>20.4.1</t>
  </si>
  <si>
    <t>91835</t>
  </si>
  <si>
    <t>ELETRODUTO FLEXÍVEL CORRUGADO REFORÇADO, PVC, DN 25 MM (3/4"), PARA CIRCUITOS TERMINAIS, INSTALADO EM FORRO - FORNECIMENTO E INSTALAÇÃO. AF_03/2023</t>
  </si>
  <si>
    <t>20.4.2</t>
  </si>
  <si>
    <t>91837</t>
  </si>
  <si>
    <t>ELETRODUTO FLEXÍVEL CORRUGADO REFORÇADO, PVC, DN 32 MM (1"), PARA CIRCUITOS TERMINAIS, INSTALADO EM FORRO - FORNECIMENTO E INSTALAÇÃO. AF_03/2023</t>
  </si>
  <si>
    <t>20.4.3</t>
  </si>
  <si>
    <t>91865</t>
  </si>
  <si>
    <t>ELETRODUTO RÍGIDO ROSCÁVEL, PVC, DN 40 MM (1 1/4"), PARA CIRCUITOS TERMINAIS, INSTALADO EM FORRO - FORNECIMENTO E INSTALAÇÃO. AF_03/2023</t>
  </si>
  <si>
    <t>20.4.4</t>
  </si>
  <si>
    <t>FNDE 346</t>
  </si>
  <si>
    <t>CABECOTE PARA ENTRADA DE LINHA DE ALIMENTACAO PARA ELETRODUTO</t>
  </si>
  <si>
    <t>20.4.5</t>
  </si>
  <si>
    <t>20.4.6</t>
  </si>
  <si>
    <t>FNDE 92</t>
  </si>
  <si>
    <t>ELETRODUTO EM ACO ZINCADO OU GALVANIZADO DN=1 1/4", APARENTE - FORNECIMENTO E INSTALAÇÃO.</t>
  </si>
  <si>
    <t>20.4.7</t>
  </si>
  <si>
    <t>FNDE 93</t>
  </si>
  <si>
    <t>ELETRODUTO EM ACO ZINCADO OU GALVANIZADO DN=2", APARENTE - FORNECIMENTO E INSTALAÇÃO.</t>
  </si>
  <si>
    <t>20.4.8</t>
  </si>
  <si>
    <t>97238</t>
  </si>
  <si>
    <t>ELETROCALHA LISA OU PERFURADA EM AÇO GALVANIZADO, LARGURA 100MM E ALTURA 50MM, INCLUSIVE EMENDA E FIXAÇÃO - FORNECIMENTO E INSTALAÇÃO. AF_04/2023</t>
  </si>
  <si>
    <t>20.5</t>
  </si>
  <si>
    <t>CABEAMENTO</t>
  </si>
  <si>
    <t>20.5.1</t>
  </si>
  <si>
    <t>98297</t>
  </si>
  <si>
    <t>CABO ELETRÔNICO CATEGORIA 6, INSTALADO EM EDIFICAÇÃO INSTITUCIONAL - FORNECIMENTO E INSTALAÇÃO. AF_08/2025</t>
  </si>
  <si>
    <t>20.5.2</t>
  </si>
  <si>
    <t>100554</t>
  </si>
  <si>
    <t>CABO COAXIAL RG59 95% - FORNECIMENTO E INSTALAÇÃO. AF_08/2025</t>
  </si>
  <si>
    <t>SISTEMA DE EXAUSTÃO MECÂNICA</t>
  </si>
  <si>
    <t>21.1</t>
  </si>
  <si>
    <t>FNDE 619</t>
  </si>
  <si>
    <t>DUTO DE ALONGAMENTO PARA EXAUSTOR</t>
  </si>
  <si>
    <t>21.2</t>
  </si>
  <si>
    <t>FNDE 45</t>
  </si>
  <si>
    <t>COIFA EM AÇO INOX 100CM X 150CM COM VENTILADOR DE TELHADO</t>
  </si>
  <si>
    <t>21.3</t>
  </si>
  <si>
    <t>FNDE 42</t>
  </si>
  <si>
    <t>INSTALAÇÃO DE EXAUSTOR ELÉTRICO TIPO DOMICILIAR</t>
  </si>
  <si>
    <t>SISTEMA DE PROTEÇÃO CONTRA DESCARGAS ATMOSFÉRICAS (SPDA)</t>
  </si>
  <si>
    <t>22.1</t>
  </si>
  <si>
    <t>96989</t>
  </si>
  <si>
    <t>CAPTOR TIPO FRANKLIN PARA SPDA - FORNECIMENTO E INSTALAÇÃO. AF_08/2023</t>
  </si>
  <si>
    <t>22.2</t>
  </si>
  <si>
    <t>FNDE 68</t>
  </si>
  <si>
    <t>CONJUNTO DE ESTAIAMENTO PARA MASTRO DE SPDA</t>
  </si>
  <si>
    <t>22.3</t>
  </si>
  <si>
    <t>C3478</t>
  </si>
  <si>
    <t>TERMINAL AÉREO EM BARRA CHATA EM ALUMÍNIO 300 MM</t>
  </si>
  <si>
    <t>SEINFRA</t>
  </si>
  <si>
    <t>22.4</t>
  </si>
  <si>
    <t>104753</t>
  </si>
  <si>
    <t>CONECTOR SPLIT-BOLT, PARA SPDA, PARA CABOS ATÉ 50 MM2 - FORNECIMENTO E INSTALAÇÃO. AF_08/2023</t>
  </si>
  <si>
    <t>22.5</t>
  </si>
  <si>
    <t>101663</t>
  </si>
  <si>
    <t>ABRAÇADEIRA DE FIXAÇÃO DE BRAÇOS DE LUMINÁRIAS DE 2" - FORNECIMENTO E INSTALAÇÃO. AF_02/2025</t>
  </si>
  <si>
    <t>22.7</t>
  </si>
  <si>
    <t>FNDE 69</t>
  </si>
  <si>
    <t>CAIXA DE EQUALIZAÇÃO DE ATERRAMENTO ELÉTRICO</t>
  </si>
  <si>
    <t>96973</t>
  </si>
  <si>
    <t>CORDOALHA DE COBRE NU 35 MM², NÃO ENTERRADA, COM ISOLADOR - FORNECIMENTO E INSTALAÇÃO. AF_08/2023</t>
  </si>
  <si>
    <t>SERVIÇOS COMPLEMENTARES</t>
  </si>
  <si>
    <t>23.1</t>
  </si>
  <si>
    <t>FNDE 39</t>
  </si>
  <si>
    <t>CONJUNTO DE MASTRO P/ TRÊS BANDEIRAS E PEDESTAL</t>
  </si>
  <si>
    <t>23.2</t>
  </si>
  <si>
    <t>FNDE 40</t>
  </si>
  <si>
    <t>BANCADA DE GRANITO CINZA ANDORINHA, INCLUSIVE PASSA PRATOS, ESPESSURA 2 CM - FORNECIMENTO E INSTALAÇÃO</t>
  </si>
  <si>
    <t>23.3</t>
  </si>
  <si>
    <t>FNDE 47</t>
  </si>
  <si>
    <t>PRATELEIRA DE GRANITO CINZA ANDORINHA, ESPESSURA 2,5 CM - FORNECIMENTO E INSTALAÇÃO</t>
  </si>
  <si>
    <t>23.4</t>
  </si>
  <si>
    <t>FNDE 48</t>
  </si>
  <si>
    <t>ESCANINHOS E PRATELERIAS EM MDF, REVESTIDOS EM LAMINADO MELAMÍNICO</t>
  </si>
  <si>
    <t>23.5</t>
  </si>
  <si>
    <t>101965</t>
  </si>
  <si>
    <t>PEITORIL LINEAR EM GRANITO OU MÁRMORE, L = 15CM, ASSENTADO COM ARGAMASSA 1:6 COM ADITIVO. AF_11/2020</t>
  </si>
  <si>
    <t>23.6</t>
  </si>
  <si>
    <t>100861</t>
  </si>
  <si>
    <t>SUPORTE MÃO FRANCESA EM AÇO, ABAS IGUAIS 30 CM, CAPACIDADE MINIMA 60 KG, BRANCO - FORNECIMENTO E INSTALAÇÃO. AF_01/2020</t>
  </si>
  <si>
    <t>23.7</t>
  </si>
  <si>
    <t>99856</t>
  </si>
  <si>
    <t>BARRA DE APOIO EM INOX, DIAMETRO MINIMO 3 CM, EM AÇO INOX</t>
  </si>
  <si>
    <t>23.8</t>
  </si>
  <si>
    <t>FNDE 51</t>
  </si>
  <si>
    <t>BANCO DE CONCRETO SEM ENCOSTO, DIM. 2,50 X 0,60 M</t>
  </si>
  <si>
    <t>23.9</t>
  </si>
  <si>
    <t>FNDE 38</t>
  </si>
  <si>
    <t>FITA 3M COLANTE ANTIDERRAPANTE PARA PISO</t>
  </si>
  <si>
    <t>SERVIÇOS FINAIS</t>
  </si>
  <si>
    <t>24.1</t>
  </si>
  <si>
    <t>99803</t>
  </si>
  <si>
    <t>LIMPEZA DE PISO CERÂMICO OU PORCELANATO COM PANO ÚMIDO. AF_10/2025_PS</t>
  </si>
  <si>
    <t>24.2</t>
  </si>
  <si>
    <t>VALOR TOTAL:</t>
  </si>
  <si>
    <t>MINISTÉRIO DA EDUCAÇÃO</t>
  </si>
  <si>
    <t>BDI :</t>
  </si>
  <si>
    <t>Fonte</t>
  </si>
  <si>
    <t>2026/01</t>
  </si>
  <si>
    <t>SEM DESONERAÇÃO</t>
  </si>
  <si>
    <t>SP OBRAS</t>
  </si>
  <si>
    <t>Unidade federativa: MINAS GERAIS</t>
  </si>
  <si>
    <t>Obra: Escola Tipo 1 - Opção 127V</t>
  </si>
  <si>
    <t>Planilha Orçamentária: TIPO1-PLN-AT9-S127_R02</t>
  </si>
  <si>
    <t>Fundo Nacional de Desenvolvimento da Educação - CNPJ: 00.378.257/0001-81- Brasília/DF.
Observações:
1- Esta planilha possui caráter referencial, destinando-se a subsidiar a elaboração da planilha para fins de licitação. Todos os itens deverão ser revisados e adequados ao projeto executivo, a ser desenvolvido localmente, o qual deverá contemplar a adaptação do projeto-padrão às condições específicas do empreendimento, incluindo características do terreno, condições geotécnicas, legislação municipal e exigências das concessionárias;
2- O desenvolvimento do projeto executivo, incluindo o projeto de fundações, bem como a elaboração da planilha orçamentária de licitação, contemplando os custos de mobilização e desmobilização, são de responsabilidade do respectivo ente federativo;
3- As soluções de fundação a serem adotadas deverão ser compatibilizadas com as características geotécnicas do solo local, sendo sua definição e dimensionamento de responsabilidade do ente federativo;
4- Cada ente federativo deverá adotar como referência a planilha correspondente à sua unidade federativa, observando, adicionalmente, as características do sistema elétrico local, em especial a tensão de fornecimento de energia;
5- Para os insumos de materiais e equipamentos não contemplados na base SINAPI, foram adotados valores de referência oriundos das fontes CPOS/SPOBRAS, mantendo-se os demais insumos, especialmente a mão de obra, conforme as composições do SINAPI, com a consequente adoção dos respectivos encargos sociais dessa base;
6- Para os insumos de materiais e equipamentos não constantes nem na base SINAPI nem nas fontes CPOS/SPOBRAS, foram elaboradas composições próprias, identificadas com código FNDE, mantendo-se os demais insumos, especialmente a mão de obra, conforme o SINAPI, de modo a preservar a uniformidade dos encargos sociais adotados na planilha;
7- As referências do SINAPI são divulgadas em relatórios próprios, contendo legenda indicativa da origem dos preços, conforme as seguintes classificações: (C) preço de insumo coletado pelo IBGE; (CR) preço obtido por meio de coeficiente de representatividade, conforme metodologia de família homogênea; e (AS) preço atribuído com base em referência da localidade de São Paulo/SP;
8- A adoção das referências quanto à origem dos preços constitui decisão técnica do orçamentista, que deverá avaliar a adequação dos valores à localidade de aplicação do orçamento, considerando, inclusive, a relevância de cada insumo no custo global da obra.</t>
  </si>
  <si>
    <r>
      <t>Unidade Federativa: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MINAS GERAIS</t>
    </r>
  </si>
  <si>
    <t>Planilha Orçamentária: TIPO1-RCP-AT9-B127_R02</t>
  </si>
  <si>
    <t>Relatório de Composições Próprias</t>
  </si>
  <si>
    <t>FNDE 03 LIGAÇÃO PROVISÓRIA DE ÁGUA E ESGOTO (UN)</t>
  </si>
  <si>
    <t>Material</t>
  </si>
  <si>
    <t>UNID</t>
  </si>
  <si>
    <t>COEFICIENTE</t>
  </si>
  <si>
    <t>PREÇO UNITÁRIO</t>
  </si>
  <si>
    <t>TOTAL</t>
  </si>
  <si>
    <t>00000370</t>
  </si>
  <si>
    <t>AREIA MEDIA - POSTO JAZIDA/FORNECEDOR (RETIRADO NA JAZIDA, SEM TRANSPORTE) - Percentual=1,0000%</t>
  </si>
  <si>
    <t>00010420</t>
  </si>
  <si>
    <t>BACIA SANITARIA (VASO) CONVENCIONAL, DE LOUCA BRANCA, SIFAO APARENTE, SAIDA VERTICAL (SEM ASSENTO) - Percentual=1,0000%</t>
  </si>
  <si>
    <t>00011868</t>
  </si>
  <si>
    <t>CAIXA D'AGUA / RESERVATORIO EM POLIESTER REFORCADO COM FIBRA DE VIDRO,1000 LITROS, COM TAMPA - Percentual=1,0000%</t>
  </si>
  <si>
    <t>00020247</t>
  </si>
  <si>
    <t>PREGO DE ACO POLIDO COM CABECA 15 X 15 (1 1/4 X 13) - Percentual=1,0000%</t>
  </si>
  <si>
    <t>00020205</t>
  </si>
  <si>
    <t>RIPA APARELHADA *1,5 X 5* CM, EM MACARANDUBA/MASSARANDUBA, ANGELIM OU EQUIVALENTE DA REGIAO - Percentual=1,0000%</t>
  </si>
  <si>
    <t>00021009</t>
  </si>
  <si>
    <t>TUBO ACO GALVANIZADO COM COSTURA, CLASSE LEVE, DN 20 MM (3/4"), E = 2,25 MM, *1,3* KG/M (NBR 5580) - Percentual=1,0000%</t>
  </si>
  <si>
    <t>00009841</t>
  </si>
  <si>
    <t>TUBO PVC, SERIE R, DN 100 MM, PARA ESGOTO OU AGUAS PLUVIAIS PREDIAL (NBR 5688) - Percentual=1,0000%</t>
  </si>
  <si>
    <t>TOTAL Material:</t>
  </si>
  <si>
    <t>Mão de Obra com Encargos Complementares</t>
  </si>
  <si>
    <t>88248</t>
  </si>
  <si>
    <t>AUXILIAR DE ENCANADOR OU BOMBEIRO HIDRÁULICO COM ENCARGOS COMPLEMENTARES - Percentual=1,0000%</t>
  </si>
  <si>
    <t>H</t>
  </si>
  <si>
    <t>88267</t>
  </si>
  <si>
    <t>ENCANADOR OU BOMBEIRO HIDRÁULICO COM ENCARGOS COMPLEMENTARES - Percentual=1,0000%</t>
  </si>
  <si>
    <t>88309</t>
  </si>
  <si>
    <t>PEDREIRO COM ENCARGOS COMPLEMENTARES - Percentual=1,0000%</t>
  </si>
  <si>
    <t>88316</t>
  </si>
  <si>
    <t>SERVENTE COM ENCARGOS COMPLEMENTARES - Percentual=1,0000%</t>
  </si>
  <si>
    <t>TOTAL Mão de Obra com Encargos Complementares:</t>
  </si>
  <si>
    <t>Serviço</t>
  </si>
  <si>
    <t>92273</t>
  </si>
  <si>
    <t>FABRICAÇÃO DE ESCORAS DO TIPO PONTALETE, EM MADEIRA, PARA PÉ-DIREITO SIMPLES. AF_09/2020 - Percentual=1,0000%</t>
  </si>
  <si>
    <t>TOTAL Serviço:</t>
  </si>
  <si>
    <t>VALOR:</t>
  </si>
  <si>
    <t>FNDE 231 LOCACAO DE CONTAINER 2,30 X 6,00 M, ALT. 2,50 M, COM 1 SANITARIO, PARA ESCRITORIO, COMPLETO, SEM DIVISORIAS INTERNAS (NAO INCLUI MOBILIZACAO/DESMOBILIZACAO) (MÊS)</t>
  </si>
  <si>
    <t>Equipamento</t>
  </si>
  <si>
    <t>00010775</t>
  </si>
  <si>
    <t>MES</t>
  </si>
  <si>
    <t>TOTAL Equipamento:</t>
  </si>
  <si>
    <t>105114</t>
  </si>
  <si>
    <t>EXECUÇÃO DOS APOIOS PARA CONTÊINER OU MÓDULO HABITÁVEL. AF_03/2024</t>
  </si>
  <si>
    <t>105115</t>
  </si>
  <si>
    <t>INSTALAÇÃO E DESINSTALAÇÃO MECANIZADA DE CONTÊINER OU MÓDULO HABITÁVEL DE USOS DIVERSOS. AF_03/2024</t>
  </si>
  <si>
    <t>FNDE 230 LOCACAO DE CONTAINER 2,30 X 6,00 M, ALT. 2,50 M, PARA ESCRITORIO, SEM DIVISORIAS INTERNAS E SEM SANITARIO (NAO INCLUI MOBILIZACAO/DESMOBILIZACAO) (MÊS)</t>
  </si>
  <si>
    <t>00010776</t>
  </si>
  <si>
    <t>FNDE 232 LOCACAO DE CONTAINER 2,30 X 6,00 M, ALT. 2,50 M, PARA SANITARIO, COM 4 BACIAS, 8 CHUVEIROS,1 LAVATORIO E 1 MICTORIO (NAO INCLUI MOBILIZACAO/DESMOBILIZACAO) (MÊS)</t>
  </si>
  <si>
    <t>00010778</t>
  </si>
  <si>
    <t>FNDE 244 ADMINISTRAÇÃO LOCAL TIPO 1 (UN)</t>
  </si>
  <si>
    <t>93563</t>
  </si>
  <si>
    <t>ALMOXARIFE COM ENCARGOS COMPLEMENTARES</t>
  </si>
  <si>
    <t>93565</t>
  </si>
  <si>
    <t>ENGENHEIRO CIVIL DE OBRA JUNIOR COM ENCARGOS COMPLEMENTARES</t>
  </si>
  <si>
    <t>94295</t>
  </si>
  <si>
    <t>MESTRE DE OBRAS COM ENCARGOS COMPLEMENTARES</t>
  </si>
  <si>
    <t>FNDE 607 ESTRUTURA TRELIÇADA DE COBERTURA, INCLUSOS PERFIS METÁLICOS, CHAPA METÁLICAS, MÃO DE OBRA E TRANSPORTE COM GUINDASTE - FORNECIMENTO E INSTALAÇÃO (KG)</t>
  </si>
  <si>
    <t>Equipamento Custo Horário</t>
  </si>
  <si>
    <t>93288</t>
  </si>
  <si>
    <t>GUINDASTE HIDRÁULICO AUTOPROPELIDO, COM LANÇA TELESCÓPICA 40 M, CAPACIDADE MÁXIMA 60 T, POTÊNCIA 260 KW - CHI DIURNO. AF_03/2016</t>
  </si>
  <si>
    <t>CHI</t>
  </si>
  <si>
    <t>93287</t>
  </si>
  <si>
    <t>GUINDASTE HIDRÁULICO AUTOPROPELIDO, COM LANÇA TELESCÓPICA 40 M, CAPACIDADE MÁXIMA 60 T, POTÊNCIA 260 KW - CHP DIURNO. AF_03/2016</t>
  </si>
  <si>
    <t>CHP</t>
  </si>
  <si>
    <t>TOTAL Equipamento Custo Horário:</t>
  </si>
  <si>
    <t>00004777</t>
  </si>
  <si>
    <t>CANTONEIRA ACO ABAS IGUAIS (QUALQUER BITOLA), ESPESSURA ENTRE 1/8" E 1/4"</t>
  </si>
  <si>
    <t>00001333</t>
  </si>
  <si>
    <t>CHAPA DE ACO GROSSA, ASTM A36, E = 1/2" (12,70 MM) 99,59 KG/M2</t>
  </si>
  <si>
    <t>00001332</t>
  </si>
  <si>
    <t>CHAPA DE ACO GROSSA, ASTM A36, E = 3/8" (9,53 MM) 74,69 KG/M2</t>
  </si>
  <si>
    <t>00010997</t>
  </si>
  <si>
    <t>ELETRODO REVESTIDO AWS - E7018, DIAMETRO IGUAL A 4,00 MM</t>
  </si>
  <si>
    <t>00000442</t>
  </si>
  <si>
    <t>PARAFUSO FRANCES M16 EM ACO GALVANIZADO, COMPRIMENTO = 45 MM, DIAMETRO = 16 MM, CABECA ABAULADA</t>
  </si>
  <si>
    <t>00040549</t>
  </si>
  <si>
    <t>PARAFUSO, COMUM, ASTM A307, SEXTAVADO, DIAMETRO 1/2" (12,7 MM), COMPRIMENTO 1" (25,4 MM)</t>
  </si>
  <si>
    <t>CENTO</t>
  </si>
  <si>
    <t>00010966</t>
  </si>
  <si>
    <t>PERFIL "U" SIMPLES, EM CHAPA DOBRADA DE ACO LAMINADO, E = 8 MM, H = 150 MM, L = 75 MM (16,97 KG/M)</t>
  </si>
  <si>
    <t>88240</t>
  </si>
  <si>
    <t>AJUDANTE DE ESTRUTURA METÁLICA COM ENCARGOS COMPLEMENTARES</t>
  </si>
  <si>
    <t>88278</t>
  </si>
  <si>
    <t>MONTADOR DE ESTRUTURAS METÁLICAS COM ENCARGOS COMPLEMENTARES</t>
  </si>
  <si>
    <t>88317</t>
  </si>
  <si>
    <t>SOLDADOR COM ENCARGOS COMPLEMENTARES</t>
  </si>
  <si>
    <t>100716</t>
  </si>
  <si>
    <t>JATEAMENTO ABRASIVO COM GRANALHA DE AÇO EM PERFIL METÁLICO EM FÁBRICA. AF_01/2020</t>
  </si>
  <si>
    <t>FNDE 129 INSTALAÇÃO DE BOX DE VIDRO TEMPERADO, E = 10 MM, ENCAIXADO EM PERFIL U (M2)</t>
  </si>
  <si>
    <t>00011950</t>
  </si>
  <si>
    <t>BUCHA DE NYLON SEM ABA S6, COM PARAFUSO DE 4,20 X 40 MM EM ACO ZINCADO COM ROSCA SOBERBA, CABECA CHATA E FENDA PHILLIPS</t>
  </si>
  <si>
    <t>00039432</t>
  </si>
  <si>
    <t>FITA DE PAPEL REFORCADA COM LAMINA DE METAL PARA REFORCO DE CANTOS DE CHAPA DE GESSO PARA DRYWALL</t>
  </si>
  <si>
    <t>00034360</t>
  </si>
  <si>
    <t>PERFIL DE ALUMINIO ANODIZADO</t>
  </si>
  <si>
    <t>00039961</t>
  </si>
  <si>
    <t>SILICONE ACETICO USO GERAL INCOLOR 280 G</t>
  </si>
  <si>
    <t>00010507</t>
  </si>
  <si>
    <t>VIDRO TEMPERADO INCOLOR E = 10 MM, SEM COLOCACAO</t>
  </si>
  <si>
    <t>SERVENTE COM ENCARGOS COMPLEMENTARES</t>
  </si>
  <si>
    <t>88325</t>
  </si>
  <si>
    <t>VIDRACEIRO COM ENCARGOS COMPLEMENTARES</t>
  </si>
  <si>
    <t>FNDE 455 DIVISÓRIA DE VIDRO TEMPERADO, JATEADO, 10 MM COM PORTA DE CORRER (M2)</t>
  </si>
  <si>
    <t>102183</t>
  </si>
  <si>
    <t>PORTA PIVOTANTE DE VIDRO TEMPERADO, 2 FOLHAS DE 90X210 CM, ESPESSURA DE 10 MM, INCLUSIVE ACESSÓRIOS. AF_11/2025</t>
  </si>
  <si>
    <t>FNDE 433 PM1 - KIT DE PORTA DE MADEIRA PARA PINTURA, SEMI-OCA (LEVE OU MÉDIA), PADRÃO MÉDIO, 70X210CM, ESPESSURA DE 3,5CM, ITENS INCLUSOS: DOBRADIÇAS, MONTAGEM E INSTALAÇÃO DO BATENTE, FECHADURA COM EXECUÇÃO DO FURO - FORNECIMENTO E INSTALAÇÃO (UN)</t>
  </si>
  <si>
    <t>100659</t>
  </si>
  <si>
    <t>ALIZAR DE 5X1,5CM PARA PORTA FIXADO COM PREGOS, PADRÃO MÉDIO - FORNECIMENTO E INSTALAÇÃO. AF_10/2025</t>
  </si>
  <si>
    <t>90806</t>
  </si>
  <si>
    <t>BATENTE PARA PORTA DE MADEIRA, FIXAÇÃO COM ARGAMASSA, PADRÃO MÉDIO - FORNECIMENTO E INSTALAÇÃO. AF_10/2025</t>
  </si>
  <si>
    <t>91306</t>
  </si>
  <si>
    <t>FECHADURA DE EMBUTIR SEM CILINDRO, PARA PORTAS INTERNAS, COMPLETA, ACABAMENTO PADRÃO MÉDIO, COM EXECUÇÃO DE FURO - FORNECIMENTO E INSTALAÇÃO. AF_10/2025</t>
  </si>
  <si>
    <t>90821</t>
  </si>
  <si>
    <t>PORTA DE MADEIRA PARA PINTURA, SEMI-OCA (LEVE OU MÉDIA), 70X210CM, ESPESSURA DE 3,5CM, INCLUSO DOBRADIÇAS - FORNECIMENTO E INSTALAÇÃO. AF_10/2025</t>
  </si>
  <si>
    <t>FNDE 247 PM 2 - KIT DE PORTA DE MADEIRA COM VENEZIANA, 80X210CM (ESPESSURA DE 3CM), PADRÃO MÉDIO, ITENS INCLUSOS: DOBRADIÇAS, MONTAGEM E INSTALAÇÃO DE BATENTE, FECHADURA COM EXECUÇÃO DO FURO - FORNECIMENTO E INSTALAÇÃO (UN)</t>
  </si>
  <si>
    <t>90830</t>
  </si>
  <si>
    <t>FECHADURA DE EMBUTIR COM CILINDRO, EXTERNA, COMPLETA, ACABAMENTO PADRÃO MÉDIO, INCLUSO EXECUÇÃO DE FURO - FORNECIMENTO E INSTALAÇÃO. AF_10/2025</t>
  </si>
  <si>
    <t>91298</t>
  </si>
  <si>
    <t>PORTA DE MADEIRA TIPO VENEZIANA, 80X210CM, ESPESSURA DE 3CM, INCLUSO DOBRADIÇAS - FORNECIMENTO E INSTALAÇÃO. AF_10/2025</t>
  </si>
  <si>
    <t>FNDE 246 PM3 - KIT DE PORTA DE MADEIRA FRISADA, SEMI-OCA (LEVE OU MÉDIA), PADRÃO MÉDIO, 80X210CM, ESPESSURA DE 3,5CM, ITENS INCLUSOS: DOBRADIÇAS, MONTAGEM E INSTALAÇÃO DE BATENTE, FECHADURA COM EXECUÇÃO DO FURO - FORNECIMENTO E INSTALAÇÃO. (UN)</t>
  </si>
  <si>
    <t>91297</t>
  </si>
  <si>
    <t>PORTA DE MADEIRA FRISADA, SEMI-OCA (LEVE OU MÉDIA), 80X210CM, ESPESSURA DE 3,5CM, INCLUSO DOBRADIÇAS - FORNECIMENTO E INSTALAÇÃO. AF_10/2025</t>
  </si>
  <si>
    <t>FNDE 434 PM4 - KIT DE PORTA DE MADEIRA FRISADA, SEMI-OCA (LEVE OU MÉDIA), PADRÃO MÉDIO, 80X210CM, ESPESSURA DE 3,5CM, ITENS INCLUSOS: DOBRADIÇAS, MONTAGEM E INSTALAÇÃO DE BATENTE, FECHADURA COM EXECUÇÃO DO FURO - FORNECIMENTO E INSTALAÇÃO. (UN)</t>
  </si>
  <si>
    <t>FNDE 430 PM5 - KIT DE PORTA DE MADEIRA COM VISOR DE VIDRO, 80X210CM (ESPESSURA DE 3CM), PADRÃO POPULAR, ITENS INCLUSOS: DOBRADIÇAS, MONTAGEM E INSTALAÇÃO DE BATENTE, FECHADURA COM EXECUÇÃO DO FURO - FORNECIMENTO E INSTALAÇÃO. (UN)</t>
  </si>
  <si>
    <t>FNDE 432 PM6 -PORTA EM COMPENSADO DE MADEIRA E=2cm REVESTIDA COM LAMINADO MELAMÍNICO COM VARIAÇÃO DE CORES (UN)</t>
  </si>
  <si>
    <t>90831</t>
  </si>
  <si>
    <t>FECHADURA DE EMBUTIR SEM CILINDRO, PARA PORTA DE BANHEIRO, COMPLETA, ACABAMENTO PADRÃO MÉDIO, INCLUSO EXECUÇÃO DE FURO - FORNECIMENTO E INSTALAÇÃO. AF_10/2025</t>
  </si>
  <si>
    <t>91295</t>
  </si>
  <si>
    <t>PORTA DE MADEIRA FRISADA, SEMI-OCA (LEVE OU MÉDIA), 60X210CM, ESPESSURA DE 3CM, INCLUSO DOBRADIÇAS - FORNECIMENTO E INSTALAÇÃO. AF_10/2025</t>
  </si>
  <si>
    <t>FNDE 431 INSTALAÇÃO DE VIDRO LISO INCOLOR ESQUADRIA PM5 , E = 6 MM, EM ESQUADRIA DE MADEIRA, FIXADO COM BAGUETE (M2)</t>
  </si>
  <si>
    <t>00039026</t>
  </si>
  <si>
    <t>PREGO DE ACO POLIDO SEM CABECA 15 X 15 (1 1/4 X 13)</t>
  </si>
  <si>
    <t>00010491</t>
  </si>
  <si>
    <t>VIDRO LISO INCOLOR 6 MM - SEM COLOCACAO</t>
  </si>
  <si>
    <t>FNDE 04 CHAPA METÁLICA (ALUMÍNIO) 0,90 M X 0,40 M, ESPESSURA 1 MM PARA AS PORTAS (M²)</t>
  </si>
  <si>
    <t>00011026</t>
  </si>
  <si>
    <t>CHAPA DE ACO GALVANIZADA BITOLA GSG 14, E = 1,95 MM (15,60 KG/M2)</t>
  </si>
  <si>
    <t>88261</t>
  </si>
  <si>
    <t>CARPINTEIRO DE ESQUADRIAS COM ENCARGOS COMPLEMENTARES</t>
  </si>
  <si>
    <t>FNDE 251 PORTA DE ABRIR - PA1 - 100 X 210 CM EM CHAPA DE ALUMÍNIO, COM VENEZIANA E VIDRO MINIBOREAL 6 MM, INCLUSO FECHADURA E PUXADOR - CONFORME PROJETO DE ESQUADRIAS (UN)</t>
  </si>
  <si>
    <t>00007568</t>
  </si>
  <si>
    <t>BUCHA DE NYLON SEM ABA S10, COM PARAFUSO DE 6,10 X 65 MM EM ACO ZINCADO COM ROSCA SOBERBA, CABECA CHATA E FENDA PHILLIPS</t>
  </si>
  <si>
    <t>00039024</t>
  </si>
  <si>
    <t>PORTA DE ABRIR EM ALUMINIO COM DIVISAO HORIZONTAL PARA VIDROS, ACABAMENTO ANODIZADO NATURAL, VIDROS INCLUSOS, SEM GUARNICAO/ALIZAR/VISTA, 87 CM X 210 CM</t>
  </si>
  <si>
    <t>00000142</t>
  </si>
  <si>
    <t>SELANTE ELASTICO MONOCOMPONENTE A BASE DE POLIURETANO (PU) PARA JUNTAS DIVERSAS</t>
  </si>
  <si>
    <t>310ML</t>
  </si>
  <si>
    <t>PEDREIRO COM ENCARGOS COMPLEMENTARES</t>
  </si>
  <si>
    <t>FNDE 252 PORTA DE ABRIR - PA2 - 80 X 210 CM EM CHAPA DE ALUMÍNIO, TIPO VENEZIANA COM GUARNIÇÃO, FIXAÇÃO COM PARAFUSOS - FORNECIMENTO E INSTALAÇÃO - CONFORME PROJETO DE ESQUADRIAS (M2)</t>
  </si>
  <si>
    <t>00036888</t>
  </si>
  <si>
    <t>GUARNICAO / MOLDURA / ARREMATE DE ACABAMENTO PARA ESQUADRIA, EM ALUMINIO PERFIL 25, ACABAMENTO ANODIZADO BRANCO OU BRILHANTE, PARA 1 FACE</t>
  </si>
  <si>
    <t>00039025</t>
  </si>
  <si>
    <t>PORTA DE ABRIR, TIPO VENEZIANA, EM ALUMINIO, ACABAMENTO ANODIZADO NATURAL, 90 CM X 210 CM (LARGURA X ALTURA), SEM GUARNICAO/ALIZAR/VISTA</t>
  </si>
  <si>
    <t>FNDE 253 PORTA DE ABRIR 2 FOLHAS - PA3 - 160 X 210 CM EM CHAPA DE ALUMÍNIO, TIPO VENEZIANA COM GUARNIÇÃO, FIXAÇÃO COM PARAFUSOS - FORNECIMENTO E INSTALAÇÃO - CONFORME PROJETO DE ESQUADRIAS (M2)</t>
  </si>
  <si>
    <t>FNDE 435 PORTA DE CORRER - PA4- 450 X 210 CM, DE ALUMÍNIO, COM DUAS FOLHAS FIXAS E DUAS FOLHAS DE CORRER PARA VIDRO, INCLUSO VIDRO LISO INCOLOR 8 MM, FECHADURA E PUXADOR, SEM ALIZAR - CONFORME PROJETO DE ESQUADRIAS (M2)</t>
  </si>
  <si>
    <t>00004922</t>
  </si>
  <si>
    <t>PORTA DE CORRER EM ALUMINIO, DUAS FOLHAS MOVEIS COM VIDRO, FECHADURA E PUXADOR EMBUTIDO, ACABAMENTO ANODIZADO NATURAL, SEM GUARNICAO/ALIZAR/VISTA</t>
  </si>
  <si>
    <t>FNDE 255 PORTA DE CORRER - PA5- 240 X 210 CM, DE ALUMÍNIO, COM DUAS FOLHAS DE CORRER PARA VIDRO, INCLUSO VIDRO LISO INCOLOR 8 MM, FECHADURA E PUXADOR, SEM ALIZAR - CONFORME PROJETO DE ESQUADRIAS (M2)</t>
  </si>
  <si>
    <t>FNDE 450 PORTA DE ABRIR 2 FOLHAS - PA6 - 120 X 170 CM EM CHAPA DE ALUMÍNIO, TIPO VENEZIANA COM GUARNIÇÃO, FIXAÇÃO COM PARAFUSOS - FORNECIMENTO E INSTALAÇÃO - CONFORME PROJETO DE ESQUADRIAS (M2)</t>
  </si>
  <si>
    <t>FNDE 451 PORTA DE ABRIR 2 FOLHAS - PA7 - 160+90 X 210 CM EM CHAPA DE ALUMÍNIO, COM DUAS FOLHAS DE ABRIR E BANDEIRA LATERAL FIXA, TIPO VENEZIANA COM GUARNIÇÃO, FIXAÇÃO COM PARAFUSOS - FORNECIMENTO E INSTALAÇÃO - CONFORME PROJETO DE ESQUADRIAS (M2)</t>
  </si>
  <si>
    <t>FNDE 258 JANELA DE ALUMÍNIO - JA-1 - 70 X 125 CM, TIPO GUILHOTINA COMPLETA, COM VIDROS, BATENTE E FERRAGENS. EXCLUSIVE ALIZAR, ACABAMENTO E CONTRAMARCO, CONFORME PROJETO DE ESQUADRIAS (M2)</t>
  </si>
  <si>
    <t>00034381</t>
  </si>
  <si>
    <t>JANELA MAXIM-AR, EM ALUMINIO PERFIL 25, 60 X 80 CM (A X L), ACABAMENTO BRANCO OU BRILHANTE, BATENTE DE 4 A 5 CM, COM VIDRO 4 MM, SEM GUARNICAO/ALIZAR</t>
  </si>
  <si>
    <t>00004377</t>
  </si>
  <si>
    <t>PARAFUSO DE ACO ZINCADO COM ROSCA SOBERBA, CABECA CHATA E FENDA SIMPLES, DIAMETRO 4,2 MM, COMPRIMENTO * 32 * MM</t>
  </si>
  <si>
    <t>FNDE 453 JANELA DE ALUMÍNIO - JA-2 - 110 X 145 CM, TIPO GUILHOTINA COMPLETA, COM VIDROS, BATENTE E FERRAGENS. EXCLUSIVE ALIZAR, ACABAMENTO E CONTRAMARCO, CONFORME PROJETO DE ESQUADRIAS (M2)</t>
  </si>
  <si>
    <t>FNDE 275 JANELA DE ALUMÍNIO JA-3 - 140 X 115, TIPO FIXA, PARA VIDRO, COM VIDRO, BATENTE E FERRAGENS. EXCLUSIVE ACABAMENTO, ALIZAR E CONTRAMARCO, CONFORME PROJETO DE ESQUADRIAS (M2)</t>
  </si>
  <si>
    <t>00000599</t>
  </si>
  <si>
    <t>JANELA FIXA, EM ALUMINIO PERFIL 20, 60 X 80 CM (A X L), BATENTE/REQUADRO DE 3 A 14 CM, COM VIDRO 4 MM, SEM GUARNICAO/ALIZAR, ACABAMENTO ALUM BRANCO OU BRILHANTE</t>
  </si>
  <si>
    <t>FNDE 454 JANELA DE ALUMÍNIO - JA-4- 140 X 145 CM, TIPO GUILHOTINA COMPLETA, COM VIDROS, BATENTE E FERRAGENS. EXCLUSIVE ALIZAR, ACABAMENTO E CONTRAMARCO, CONFORME PROJETO DE ESQUADRIAS (M2)</t>
  </si>
  <si>
    <t>FNDE 440 JANELA DE ALUMÍNIO JA-5 - 200 X 105 CM, TIPO FIXA, PARA VIDRO, COM VIDRO, BATENTE E FERRAGENS. EXCLUSIVE ACABAMENTO, ALIZAR E CONTRAMARCO, CONFORME PROJETO DE ESQUADRIAS (M2)</t>
  </si>
  <si>
    <t>FNDE 441 JANELA DE ALUMÍNIO - JA-6 - 210 X 50 CM, TIPO MAXIM-AR, COM VIDROS, BATENTE E FERRAGENS. EXCLUSIVE ALIZAR, ACABAMENTO E CONTRAMARCO, CONFORME PROJETO DE ESQUADRIAS (M2)</t>
  </si>
  <si>
    <t>FNDE 264 JANELA DE ALUMÍNIO - JA-7 - 210 X 75 CM, TIPO MAXIM-AR, COM VIDROS, BATENTE E FERRAGENS. EXCLUSIVE ALIZAR, ACABAMENTO E CONTRAMARCO, CONFORME PROJETO DE ESQUADRIAS (M2)</t>
  </si>
  <si>
    <t>FNDE 268 JANELA DE ALUMÍNIO - JA-8 - 210 X 100 CM, TIPO MAXIM-AR, COM VIDROS, BATENTE E FERRAGENS. EXCLUSIVE ALIZAR, ACABAMENTO E CONTRAMARCO, CONFORME PROJETO DE ESQUADRIAS (M2)</t>
  </si>
  <si>
    <t>FNDE 265 JANELA DE ALUMÍNIO - JA-9 - 210 X 150 CM, TIPO MAXIM-AR, COM VIDROS, BATENTE E FERRAGENS. EXCLUSIVE ALIZAR, ACABAMENTO E CONTRAMARCO, CONFORME PROJETO DE ESQUADRIAS (M2)</t>
  </si>
  <si>
    <t>FNDE 269 JANELA DE ALUMÍNIO - JA-10 - 140 X 150 CM, TIPO MAXIM-AR, COM VIDROS, BATENTE E FERRAGENS. EXCLUSIVE ALIZAR, ACABAMENTO E CONTRAMARCO, CONFORME PROJETO DE ESQUADRIAS (M2)</t>
  </si>
  <si>
    <t>FNDE 270 JANELA DE ALUMÍNIO - JA-11 - 140 X 75 CM, TIPO MAXIM-AR, COM VIDROS, BATENTE E FERRAGENS. EXCLUSIVE ALIZAR, ACABAMENTO E CONTRAMARCO, CONFORME PROJETO DE ESQUADRIAS (M2)</t>
  </si>
  <si>
    <t>FNDE 443 JANELA DE ALUMÍNIO - JA-12 - 420 X 50 CM, TIPO MAXIM-AR, COM VIDROS, BATENTE E FERRAGENS. EXCLUSIVE ALIZAR, ACABAMENTO E CONTRAMARCO, CONFORME PROJETO DE ESQUADRIAS (M2)</t>
  </si>
  <si>
    <t>FNDE 272 JANELA DE ALUMÍNIO - JA-13 - 420 X 150 CM, TIPO MAXIM-AR, COM VIDROS, BATENTE E FERRAGENS. EXCLUSIVE ALIZAR, ACABAMENTO E CONTRAMARCO, CONFORME PROJETO DE ESQUADRIAS (M2)</t>
  </si>
  <si>
    <t>FNDE 273 JANELA DE ALUMÍNIO - JA-14 - 560 X 100 CM, TIPO MAXIM-AR, COM VIDROS, BATENTE E FERRAGENS. EXCLUSIVE ALIZAR, ACABAMENTO E CONTRAMARCO, CONFORME PROJETO DE ESQUADRIAS (M2)</t>
  </si>
  <si>
    <t>FNDE 274 JANELA DE ALUMÍNIO - JA-15 - 560 X 150 CM, TIPO MAXIM-AR, COM VIDROS, BATENTE E FERRAGENS. EXCLUSIVE ALIZAR, ACABAMENTO E CONTRAMARCO, CONFORME PROJETO DE ESQUADRIAS (M2)</t>
  </si>
  <si>
    <t>FNDE 277 JANELA DE ALUMÍNIO JA-16 - 160 X 85, TIPO FIXA, PARA VIDRO, COM VIDRO, BATENTE E FERRAGENS. EXCLUSIVE ACABAMENTO, ALIZAR E CONTRAMARCO, CONFORME PROJETO DE ESQUADRIAS (M2)</t>
  </si>
  <si>
    <t>FNDE 05 TELA TIPO MOSQUITEIRO - FIXADA NA ESQUADRIA - CONFORME PROJETO DE ESQUADRIAS (M2)</t>
  </si>
  <si>
    <t>00000586</t>
  </si>
  <si>
    <t>CANTONEIRA EM ALUMINIO, ABAS IGUAIS, LARGURA DE 25,40 MM (1"), ESPESSURA DE 4,76 MM (3/16") E PESO LINEAR DE APROXIMADAMENTE 0,593 KG/M</t>
  </si>
  <si>
    <t>00010932</t>
  </si>
  <si>
    <t>TELA DE ARAME GALVANIZADA QUADRANGULAR / LOSANGULAR, FIO 4,19 MM (8 BWG), MALHA 5 X 5 CM, H = 2 M</t>
  </si>
  <si>
    <t>88315</t>
  </si>
  <si>
    <t>SERRALHEIRO COM ENCARGOS COMPLEMENTARES</t>
  </si>
  <si>
    <t>FNDE 437 PORTA DE VIDRO - PV1 - 175X 230 CM, DE ABRIR DUAS FOLHAS TEMPERADO INCOLOR 10 MM, CONFORME PROJETO (M2)</t>
  </si>
  <si>
    <t>FNDE 452 PORTA DE VIDRO - PV2 - 175 + 110 X 230 + 35 CM, DE ABRIR DUAS FOLHAS COM BANDEIRA SUPERIOR E LATERAL, VIDRO TEMPERADO INCOLOR 10 MM, CONFORME PROJETO (M2)</t>
  </si>
  <si>
    <t>FNDE 280 PF1 - PORTÃO METÁLICO DE ABRIR, 1,40 X 2,20 M, COM CHAPA METÁLICA, INCLUSO PINTURA, CONFORME PROJETO DE ESQUADRIAS (M2)</t>
  </si>
  <si>
    <t>92716</t>
  </si>
  <si>
    <t>APARELHO PARA CORTE E SOLDA OXI-ACETILENO SOBRE RODAS, INCLUSIVE CILINDROS E MAÇARICOS - CHP DIURNO. AF_05/2023 - Percentual=1,0000%</t>
  </si>
  <si>
    <t>00000546</t>
  </si>
  <si>
    <t>BARRA DE ACO CHATA, RETANGULAR (QUALQUER BITOLA) - Percentual=1,0000%</t>
  </si>
  <si>
    <t>00043105</t>
  </si>
  <si>
    <t>CHAPA DE ACO CARBONO GALVANIZADA, PERFURADA (GRADE FUROS) E = 1,5 MM, DIAMETRO DO FURO = 9,52 MM (FUROS ALTERNADOS HORIZ.) - Percentual=1,0000%</t>
  </si>
  <si>
    <t>00011456</t>
  </si>
  <si>
    <t>FERROLHO COM FECHO /TRINCO REDONDO, EM ACO GALVANIZADO / ZINCADO, DE SOBREPOR, COM COMPRIMENTO DE 10" A 12" E ESPESSURA MINIMA DA CHAPA DE 1,50 MM - Percentual=1,0000%</t>
  </si>
  <si>
    <t>00007698</t>
  </si>
  <si>
    <t>TUBO ACO GALVANIZADO COM COSTURA, CLASSE MEDIA, DN 1.1/4", E = *3,25* MM, PESO *3,14* KG/M (NBR 5580) - Percentual=1,0000%</t>
  </si>
  <si>
    <t>88251</t>
  </si>
  <si>
    <t>AUXILIAR DE SERRALHEIRO COM ENCARGOS COMPLEMENTARES</t>
  </si>
  <si>
    <t>SERRALHEIRO COM ENCARGOS COMPLEMENTARES - Percentual=1,0000%</t>
  </si>
  <si>
    <t>100754</t>
  </si>
  <si>
    <t>PINTURA COM TINTA ACRÍLICA DE ACABAMENTO APLICADA A ROLO OU PINCEL SOBRE SUPERFÍCIES METÁLICAS (EXCETO PERFIL) EXECUTADO EM OBRA (02 DEMÃOS). AF_01/2020 - Percentual=1,0000%</t>
  </si>
  <si>
    <t>100722</t>
  </si>
  <si>
    <t>PINTURA COM TINTA ALQUÍDICA DE FUNDO (TIPO ZARCÃO) APLICADA A ROLO OU PINCEL SOBRE SUPERFÍCIES METÁLICAS (EXCETO PERFIL) EXECUTADO EM OBRA (POR DEMÃO). AF_01/2020 - Percentual=1,0000%</t>
  </si>
  <si>
    <t>FNDE 482 PF2 - PORTÃO METÁLICO DE ABRIR, 1,40 X 0,9 M, COM CHAPA METÁLICA, INCLUSO PINTURA, CONFORME PROJETO DE ESQUADRIAS (M2)</t>
  </si>
  <si>
    <t>APARELHO PARA CORTE E SOLDA OXI-ACETILENO SOBRE RODAS, INCLUSIVE CILINDROS E MAÇARICOS - CHP DIURNO. AF_05/2023</t>
  </si>
  <si>
    <t>BARRA DE ACO CHATA, RETANGULAR (QUALQUER BITOLA)</t>
  </si>
  <si>
    <t>CHAPA DE ACO CARBONO GALVANIZADA, PERFURADA (GRADE FUROS) E = 1,5 MM, DIAMETRO DO FURO = 9,52 MM (FUROS ALTERNADOS HORIZ.)</t>
  </si>
  <si>
    <t>FERROLHO COM FECHO /TRINCO REDONDO, EM ACO GALVANIZADO / ZINCADO, DE SOBREPOR, COM COMPRIMENTO DE 10" A 12" E ESPESSURA MINIMA DA CHAPA DE 1,50 MM</t>
  </si>
  <si>
    <t>TUBO ACO GALVANIZADO COM COSTURA, CLASSE MEDIA, DN 1.1/4", E = *3,25* MM, PESO *3,14* KG/M (NBR 5580)</t>
  </si>
  <si>
    <t>PINTURA COM TINTA ACRÍLICA DE ACABAMENTO APLICADA A ROLO OU PINCEL SOBRE SUPERFÍCIES METÁLICAS (EXCETO PERFIL) EXECUTADO EM OBRA (02 DEMÃOS). AF_01/2020</t>
  </si>
  <si>
    <t>PINTURA COM TINTA ALQUÍDICA DE FUNDO (TIPO ZARCÃO) APLICADA A ROLO OU PINCEL SOBRE SUPERFÍCIES METÁLICAS (EXCETO PERFIL) EXECUTADO EM OBRA (POR DEMÃO). AF_01/2020</t>
  </si>
  <si>
    <t>FNDE 281 FECHAMENTO EM CHAPA METÁLICA PERFURADA, INCLUSO PINTURA, CONFORME PROJETO (M2)</t>
  </si>
  <si>
    <t>FNDE 283 CERCA/GRADIL H=1,58M, MALHA 5 X 15CM - GALVANIZADO (M2)</t>
  </si>
  <si>
    <t>34.05.360</t>
  </si>
  <si>
    <t>Gradil tela eletrosoldado, malha de 5 x 15cm, galvanizado</t>
  </si>
  <si>
    <t>SP Obras</t>
  </si>
  <si>
    <t>FNDE 446 P01 - PORTÃO METÁLICO 1,50 x 2,10 M , MALHA 5 X 20CM - FIO 5,00MM, REVESTIDOS EM POLIESTER POR PROCESSO DE PINTURA ELETROSTÁTICA (GRADIL), NA COR BRANCA - FORNECIMENTO E INSTALAÇÃO (M2)</t>
  </si>
  <si>
    <t>H.03.000.031296</t>
  </si>
  <si>
    <t>Portão tipo gradil 1 ou 2 folhas, com ou sem bandeira, sob medida</t>
  </si>
  <si>
    <t>FNDE 480 P02 - PORTÃO METÁLICO 1,20 x 2,00 M , MALHA 5 X 20CM - FIO 5,00MM, REVESTIDOS EM POLIESTER POR PROCESSO DE PINTURA ELETROSTÁTICA (GRADIL), NA COR BRANCA - FORNECIMENTO E INSTALAÇÃO (M2)</t>
  </si>
  <si>
    <t>FNDE 481 P03 - PORTÃO METÁLICO 1,20 x 2,00 M , MALHA 5 X 20CM - FIO 5,00MM, REVESTIDOS EM POLIESTER POR PROCESSO DE PINTURA ELETROSTÁTICA (GRADIL), NA COR BRANCA - FORNECIMENTO E INSTALAÇÃO (M2)</t>
  </si>
  <si>
    <t>FNDE 20 TELHA TERMOISOLANTE REVESTIDA EM ACO GALVALUME, FACE SUPERIOR TRAPEZOIDAL E FACE INFERIOR PLANA (NAO INCLUI ACESSORIOS DE FIXACAO), REVEST COM ESPESSURA DE 0,50 MM, COM PRE-PINTURA DE COR BRANCA NAS DUAS FACES, NUCLEO EM POLIIOCIANURATO (PIR) COM ESPESSURA DE 50 MM (M2)</t>
  </si>
  <si>
    <t>00004380</t>
  </si>
  <si>
    <t>PARAFUSO ZINCADO ROSCA SOBERBA 5/16" X 120 MM PARA TELHA FIBROCIMENTO</t>
  </si>
  <si>
    <t>00043071</t>
  </si>
  <si>
    <t>TELHA TERMOISOLANTE REVESTIDA EM ACO GALVALUME, FACE SUPERIOR TRAPEZOIDAL E FACE INFERIOR PLANA (NAO INCLUI ACESSORIOS DE FIXACAO), REVEST COM ESPESSURA DE 0,50 MM, COM PRE-PINTURA DE COR BRANCA NAS DUAS FACES, NUCLEO EM POLIISOCIANURATO (PIR) COM ESPESSURA DE 50 MM</t>
  </si>
  <si>
    <t>88262</t>
  </si>
  <si>
    <t>CARPINTEIRO DE FORMAS COM ENCARGOS COMPLEMENTARES</t>
  </si>
  <si>
    <t>FNDE 65 CUMEEIRA NORMAL PARA TELHA TRAPEZOIDAL DE AÇO, E = 0,5 MM, INCLUSO ACESSÓRIOS DE FIXAÇÃO E IÇAMENTO (M)</t>
  </si>
  <si>
    <t>93282</t>
  </si>
  <si>
    <t>GUINCHO ELÉTRICO DE COLUNA, CAPACIDADE 400 KG, COM MOTO FREIO, MOTOR TRIFÁSICO DE 1,25 CV - CHI DIURNO. AF_03/2016</t>
  </si>
  <si>
    <t>93281</t>
  </si>
  <si>
    <t>GUINCHO ELÉTRICO DE COLUNA, CAPACIDADE 400 KG, COM MOTO FREIO, MOTOR TRIFÁSICO DE 1,25 CV - CHP DIURNO. AF_03/2016</t>
  </si>
  <si>
    <t>F.14.000.025529</t>
  </si>
  <si>
    <t>Cumeeira em chapa de aço galvalume pré-pintada, perfil trapezoidal, espessura de 0,50mm; ref. LR-40 da Perfilor, RT-40 da Regional, MBP-40 do Grupo MBP ou equivalente</t>
  </si>
  <si>
    <t>00011029</t>
  </si>
  <si>
    <t>HASTE RETA PARA GANCHO DE FERRO GALVANIZADO, COM ROSCA 1/4" X 30 CM PARA FIXACAO DE TELHA METALICA, INCLUI PORCA E ARRUELAS DE VEDACAO</t>
  </si>
  <si>
    <t>CJ</t>
  </si>
  <si>
    <t>88323</t>
  </si>
  <si>
    <t>TELHADISTA COM ENCARGOS COMPLEMENTARES</t>
  </si>
  <si>
    <t>FNDE 422 RUFO EM CHAPA DE AÇO GALVANIZADO NR. 24, DESENVOLVIMENTO 73 CM (M)</t>
  </si>
  <si>
    <t>00005061</t>
  </si>
  <si>
    <t>PREGO DE ACO POLIDO COM CABECA 18 X 27 (2 1/2 X 10)</t>
  </si>
  <si>
    <t>00005104</t>
  </si>
  <si>
    <t>REBITE DE REPUXO EM ALUMINIO VAZADO, DIAMETRO 3,2 X 8 MM DE COMPRIMENTO (1KG = 1025 UNIDADES)</t>
  </si>
  <si>
    <t>00001113</t>
  </si>
  <si>
    <t>RUFO EXTERNO/INTERNO DE CHAPA DE ACO GALVANIZADA NUM 26, CORTE 33 CM</t>
  </si>
  <si>
    <t>00013388</t>
  </si>
  <si>
    <t>SOLDA EM BARRA DE ESTANHO-CHUMBO 50/50</t>
  </si>
  <si>
    <t>FNDE 423 RUFO EM CHAPA DE AÇO GALVANIZADO NR. 24, DESENVOLVIMENTO 39 CM (M)</t>
  </si>
  <si>
    <t>FNDE 424 RUFO EM CHAPA DE AÇO GALVANIZADO NR. 24, DESENVOLVIMENTO 32 CM (M)</t>
  </si>
  <si>
    <t>FNDE 266 PINGADEIRA OU CHAPIM SOBRE MUROS, EM CONCRETO PRÉ-MOLDADO, ASSENTADO COM ARGAMASSA 1:6 COM ADITIVO (M)</t>
  </si>
  <si>
    <t>91693</t>
  </si>
  <si>
    <t>SERRA CIRCULAR DE BANCADA COM MOTOR ELÉTRICO POTÊNCIA DE 5HP, COM COIFA PARA DISCO 10" - CHI DIURNO. AF_08/2015</t>
  </si>
  <si>
    <t>91692</t>
  </si>
  <si>
    <t>SERRA CIRCULAR DE BANCADA COM MOTOR ELÉTRICO POTÊNCIA DE 5HP, COM COIFA PARA DISCO 10" - CHP DIURNO. AF_08/2015</t>
  </si>
  <si>
    <t>C.06.000.025013</t>
  </si>
  <si>
    <t>Capa para muro e/ou rufo pré-moldado em concreto, com pingadeira, de 24/25x50x29,5cm; ref. 75F da Neo Rex, AD-83 da Facital ou equivalente</t>
  </si>
  <si>
    <t>87283</t>
  </si>
  <si>
    <t>ARGAMASSA TRAÇO 1:6 (EM VOLUME DE CIMENTO E AREIA MÉDIA ÚMIDA) COM ADIÇÃO DE PLASTIFICANTE PARA EMBOÇO/MASSA ÚNICA/ASSENTAMENTO DE ALVENARIA DE VEDAÇÃO, PREPARO MECÂNICO COM BETONEIRA 400 L. AF_08/2019</t>
  </si>
  <si>
    <t>FNDE 172 IMPERMEABILIZAÇÃO DE VIGA BALDRAME COM EMULSÃO ASFÁLTICA, 2 DEMÃOS (M2)</t>
  </si>
  <si>
    <t>00000626</t>
  </si>
  <si>
    <t>MANTA LIQUIDA DE BASE ASFALTICA MODIFICADA COM A ADICAO DE ELASTOMEROS DILUIDOS EM SOLVENTE ORGANICO, APLICACAO A FRIO (MEMBRANA DE EMULSAO ASFALTICA PARA IMPERMEABILIZACAO FLEXIVEL)</t>
  </si>
  <si>
    <t>88243</t>
  </si>
  <si>
    <t>AJUDANTE ESPECIALIZADO COM ENCARGOS COMPLEMENTARES</t>
  </si>
  <si>
    <t>88270</t>
  </si>
  <si>
    <t>IMPERMEABILIZADOR COM ENCARGOS COMPLEMENTARES</t>
  </si>
  <si>
    <t>FNDE 173 IMPERMEABILIZAÇÃO DA LAJE COM EMULSÃO ASFÁLTICA, 2 DEMÃOS (M2)</t>
  </si>
  <si>
    <t>FNDE 174 IMPERMEABILIZAÇÃO DE PISO COM EMULSÃO ASFÁLTICA, 2 DEMÃOS (M2)</t>
  </si>
  <si>
    <t>FNDE 175 IMPERMEABILIZAÇÃO DA PAREDE COM EMULSÃO ASFÁLTICA, 2 DEMÃOS (M2)</t>
  </si>
  <si>
    <t>FNDE 293 REVESTIMENTO CERÂMICO PARA PAREDES INTERNAS COM PLACAS TIPO ESMALTADA EXTRA DE DIMENSÕES 10X10 CM COR AMARELA APLICADAS NA ALTURA INTEIRA DAS PAREDES (M2)</t>
  </si>
  <si>
    <t>00001381</t>
  </si>
  <si>
    <t>ARGAMASSA COLANTE AC I PARA CERAMICAS</t>
  </si>
  <si>
    <t>00034357</t>
  </si>
  <si>
    <t>REJUNTE CIMENTICIO, QUALQUER COR</t>
  </si>
  <si>
    <t>00000536</t>
  </si>
  <si>
    <t>REVESTIMENTO PARA PAREDE, EM CERAMICA ESMALTADA, FORMATO MENOR OU IGUAL A 2025 CM2</t>
  </si>
  <si>
    <t>88256</t>
  </si>
  <si>
    <t>AZULEJISTA OU LADRILHEIRO COM ENCARGOS COMPLEMENTARES</t>
  </si>
  <si>
    <t>FNDE 294 REVESTIMENTO CERÂMICO PARA PAREDES INTERNAS COM PLACAS TIPO ESMALTADA EXTRA DE DIMENSÕES 10X10 CM COR AZUL APLICADAS NA ALTURA INTEIRA DAS PAREDES (M2)</t>
  </si>
  <si>
    <t>FNDE 295 REVESTIMENTO CERÂMICO PARA PAREDES INTERNAS COM PLACAS TIPO ESMALTADA EXTRA DE DIMENSÕES 10X10 CM COR BRANCA APLICADAS NA ALTURA INTEIRA DAS PAREDES (M2)</t>
  </si>
  <si>
    <t>FNDE 296 REVESTIMENTO CERÂMICO PARA PAREDES INTERNAS COM PLACAS TIPO ESMALTADA EXTRA DE DIMENSÕES 10X10 CM COR VERMELHA APLICADAS NA ALTURA INTEIRA DAS PAREDES (M2)</t>
  </si>
  <si>
    <t>FNDE 245 RODA MEIO EM MADEIRA, ALTURA 7CM, FIXADO COM COLA (M)</t>
  </si>
  <si>
    <t>00044396</t>
  </si>
  <si>
    <t>COLA BRANCA BASE PVA</t>
  </si>
  <si>
    <t>00006186</t>
  </si>
  <si>
    <t>RODAPE DE MADEIRA MACICA CUMARU/IPE CHAMPANHE OU EQUIVALENTE DA REGIAO, *1,5 X 7 CM</t>
  </si>
  <si>
    <t>FNDE 18 FORRO DE FIBRA MINERAL EM PLACAS DE 1250 x 625 MM, E = 15 MM, BORDA RETA, COM PINTURA ANTIMOFO, APOIADO EM PERFIL DE ACO GALVANIZADO COM 24 MM DE BASE - INSTALADO (M2)</t>
  </si>
  <si>
    <t>00043131</t>
  </si>
  <si>
    <t>ARAME GALVANIZADO 6 BWG, D = 5,16 MM (0,157 KG/M), OU 8 BWG, D = 4,19 MM (0,101 KG/M), OU 10 BWG, D = 3,40 MM (0,0713 KG/M)</t>
  </si>
  <si>
    <t>00039443</t>
  </si>
  <si>
    <t>PARAFUSO DRY WALL, EM ACO ZINCADO, CABECA LENTILHA E PONTA BROCA (LB), LARGURA 4,2 MM, COMPRIMENTO 13 MM</t>
  </si>
  <si>
    <t>00040547</t>
  </si>
  <si>
    <t>PARAFUSO ZINCADO, AUTOBROCANTE, FLANGEADO, 4,2 MM X 19 MM</t>
  </si>
  <si>
    <t>00039430</t>
  </si>
  <si>
    <t>PENDURAL OU PRESILHA REGULADORA, EM ACO GALVANIZADO, COM CORPO, MOLA E REBITE, PARA PERFIL TIPO CANALETA DE ESTRUTURA EM FORROS DRYWALL</t>
  </si>
  <si>
    <t>00039571</t>
  </si>
  <si>
    <t>PERFIL LONGARINA (PRINCIPAL), T CLICADO, EM ACO, BRANCO NAS FACES APARENTES, PARA FORRO REMOVIVEL, 24 X 32 X 3750 MM (L X H X C</t>
  </si>
  <si>
    <t>00039570</t>
  </si>
  <si>
    <t>PERFIL TRAVESSA (SECUNDARIO), T CLICADO, EM ACO GALVANIZADO, BRANCO, PARA FORRO REMOVIVEL, 24 X 1250 MM (L X C)</t>
  </si>
  <si>
    <t>00039515</t>
  </si>
  <si>
    <t>PLACA DE FIBRA MINERAL PARA FORRO, DE 1250 X 625 MM, E = 15 MM, BORDA RETA, COM PINTURA ANTIMOFO (NAO INCLUI PERFIS)</t>
  </si>
  <si>
    <t>FNDE 182 CONTRAPISO DE CONCRETO NÃO-ESTRUTURAL, ESPESSURA 3 CM E PREPARO MECÂNICO (M2)</t>
  </si>
  <si>
    <t>00007334</t>
  </si>
  <si>
    <t>ADITIVO ADESIVO LIQUIDO PARA ARGAMASSAS DE REVESTIMENTOS CIMENTICIOS</t>
  </si>
  <si>
    <t>L</t>
  </si>
  <si>
    <t>00001379</t>
  </si>
  <si>
    <t>CIMENTO PORTLAND COMPOSTO CP II-32</t>
  </si>
  <si>
    <t>87301</t>
  </si>
  <si>
    <t>ARGAMASSA TRAÇO 1:4 (EM VOLUME DE CIMENTO E AREIA MÉDIA ÚMIDA) PARA CONTRAPISO, PREPARO MECÂNICO COM BETONEIRA 400 L. AF_08/2019</t>
  </si>
  <si>
    <t>FNDE 466 PISO VINÍLICO, EM MANTA, (CORES: AZUL, AMARELO, CINZA CLARO E CINZA ESCURO), ESPESSURA 3,2 MM, FIXADO COM COLA (M2)</t>
  </si>
  <si>
    <t>00004791</t>
  </si>
  <si>
    <t>ADESIVO ACRILICO DE BASE AQUOSA / COLA DE CONTATO</t>
  </si>
  <si>
    <t>00004792</t>
  </si>
  <si>
    <t>PLACA VINILICA SEMIFLEXIVEL PARA PISOS, E = 3,2 MM, 30 X 30 CM (SEM COLOCACAO)</t>
  </si>
  <si>
    <t>FNDE 09 NATA DE CIMENTO COM COLA PVA, PARA NIVELAMENTO DE CONTRAPISO PARA ASSENTAMENTO DE PISO VINÍLICO (M2)</t>
  </si>
  <si>
    <t>88242</t>
  </si>
  <si>
    <t>AJUDANTE DE PEDREIRO COM ENCARGOS COMPLEMENTARES</t>
  </si>
  <si>
    <t>FNDE 426 SOLEIRA EM GRANITO, LARGURA 30 CM, ESPESSURA 2,0 CM (M)</t>
  </si>
  <si>
    <t>00037595</t>
  </si>
  <si>
    <t>ARGAMASSA COLANTE TIPO AC III</t>
  </si>
  <si>
    <t>00020232</t>
  </si>
  <si>
    <t>SOLEIRA EM GRANITO, POLIDO, TIPO ANDORINHA/ QUARTZ/ CASTELO/ CORUMBA OU OUTROS EQUIVALENTES DA REGIAO, L= *15* CM, E= *2,0* CM</t>
  </si>
  <si>
    <t>88274</t>
  </si>
  <si>
    <t>MARMORISTA/GRANITEIRO COM ENCARGOS COMPLEMENTARES</t>
  </si>
  <si>
    <t>FNDE 400 PISO PODOTÁTIL DE ALERTA, COR AMARELA, DE BORRACHA, ASSENTADO SOBRE ARGAMASSA (M)</t>
  </si>
  <si>
    <t>00038186</t>
  </si>
  <si>
    <t>PISO TATIL DE ALERTA OU DIRECIONAL, DE BORRACHA, COLORIDO, 25 X 25 CM, E = 12 MM, PARA ARGAMASSA</t>
  </si>
  <si>
    <t>FNDE 401 PISO PODOTÁTIL DE ALERTA, COR AZUL, DE BORRACHA, ASSENTADO SOBRE ARGAMASSA (M)</t>
  </si>
  <si>
    <t>FNDE 190 PISO PODOTÁTIL DE ALERTA, COR VERMELHA, DE CONCRETO, ASSENTADO SOBRE ARGAMASSA (M2)</t>
  </si>
  <si>
    <t>00034353</t>
  </si>
  <si>
    <t>ARGAMASSA COLANTE AC II</t>
  </si>
  <si>
    <t>00036178</t>
  </si>
  <si>
    <t>PISO TATIL / PODOTATIL, LADRILHO HIDRAULICO/CONCRETO, *40 X 40* CM, E= 2,5* CM, PADRAO TATIL ALERTA OU DIRECIONAL, COR NATURAL</t>
  </si>
  <si>
    <t>FNDE 189 PISO PODOTÁTIL DIRECIONAL, COR VERMELHA, DE CONCRETO, ASSENTADO SOBRE ARGAMASSA (M2)</t>
  </si>
  <si>
    <t>FNDE 467 PISO PODOTÁTIL DIRECIONAL, COR AZUL, DE BORRACHA, ASSENTADO SOBRE ARGAMASSA (M)</t>
  </si>
  <si>
    <t>FNDE 10 COLCHÃO DRENANTE DE AREIA H= 30 CM (M3)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</si>
  <si>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</si>
  <si>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</si>
  <si>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00000367</t>
  </si>
  <si>
    <t>AREIA GROSSA - POSTO JAZIDA/FORNECEDOR (RETIRADO NA JAZIDA, SEM TRANSPORTE)</t>
  </si>
  <si>
    <t>FNDE 402 PINTURA LÁTEX ACRÍLICA, COR BRANCO GELO, APLICAÇÃO MANUAL EM PAREDES, DUAS DEMÃOS (M2)</t>
  </si>
  <si>
    <t>00007356</t>
  </si>
  <si>
    <t>TINTA LATEX ACRILICA PREMIUM, COR BRANCO FOSCO</t>
  </si>
  <si>
    <t>88310</t>
  </si>
  <si>
    <t>PINTOR COM ENCARGOS COMPLEMENTARES</t>
  </si>
  <si>
    <t>FNDE 201 PINTURA EM ESMALTE SINTÉTICO EM RODAMEIO DE MADEIRA, 2 DEMÃOS - COR BRANCO (M2)</t>
  </si>
  <si>
    <t>00005318</t>
  </si>
  <si>
    <t>DILUENTE AGUARRAS</t>
  </si>
  <si>
    <t>00007311</t>
  </si>
  <si>
    <t>TINTA ESMALTE SINTETICO PREMIUM ACETINADO</t>
  </si>
  <si>
    <t>FNDE 428 PINTURA COM TINTA EPÓXI EM PAREDES,ÁREAS MOLHADAS, APLICAÇÃO MANUAL, 2 DEMÃOS, INCLUSO PRIMER EPÓXI (M2)</t>
  </si>
  <si>
    <t>00005330</t>
  </si>
  <si>
    <t>DILUENTE EPOXI</t>
  </si>
  <si>
    <t>00003767</t>
  </si>
  <si>
    <t>LIXA EM FOLHA PARA PAREDE OU MADEIRA, NUMERO 120, COR VERMELHA</t>
  </si>
  <si>
    <t>00006085</t>
  </si>
  <si>
    <t>SELADOR ACRILICO OPACO PREMIUM INTERIOR/EXTERIOR</t>
  </si>
  <si>
    <t>00007304</t>
  </si>
  <si>
    <t>TINTA EPOXI BASE AGUA PREMIUM, BRANCA</t>
  </si>
  <si>
    <t>FNDE 229 BUCHA DE REDUÇÃO, CURTA, PVC, SOLDÁVEL, DN 85 X 75 MM, INSTALADO EM PRUMADA DE ÁGUA - FORNECIMENTO E INSTALAÇÃO (UN)</t>
  </si>
  <si>
    <t>00000122</t>
  </si>
  <si>
    <t>ADESIVO PLASTICO PARA PVC, FRASCO COM *850* GR</t>
  </si>
  <si>
    <t>00000818</t>
  </si>
  <si>
    <t>BUCHA DE REDUCAO DE PVC, SOLDAVEL, CURTA, COM 60 X 50 MM, PARA AGUA FRIA PREDIAL</t>
  </si>
  <si>
    <t>00038383</t>
  </si>
  <si>
    <t>LIXA D'AGUA EM FOLHA, COR PRETA, GRAO 100</t>
  </si>
  <si>
    <t>00020083</t>
  </si>
  <si>
    <t>SOLUCAO PREPARADORA / LIMPADORA PARA PVC, FRASCO COM 1000 CM3</t>
  </si>
  <si>
    <t>AUXILIAR DE ENCANADOR OU BOMBEIRO HIDRÁULICO COM ENCARGOS COMPLEMENTARES</t>
  </si>
  <si>
    <t>ENCANADOR OU BOMBEIRO HIDRÁULICO COM ENCARGOS COMPLEMENTARES</t>
  </si>
  <si>
    <t>FNDE 468 BUCHA DE REDUÇÃO, CURTA, PVC, SOLDÁVEL, DN 110 X 85 MM, INSTALADO EM PRUMADA DE ÁGUA - FORNECIMENTO E INSTALAÇÃO (UN)</t>
  </si>
  <si>
    <t>FNDE 413 BUCHA DE REDUÇÃO, LONGA, PVC, SOLDÁVEL, DN 85 X 60 MM, INSTALADO EM PRUMADA DE ÁGUA - FORNECIMENTO E INSTALAÇÃO (UN)</t>
  </si>
  <si>
    <t>00000821</t>
  </si>
  <si>
    <t>BUCHA DE REDUCAO DE PVC, SOLDAVEL, LONGA, COM 75 X 50 MM, PARA AGUA FRIA PREDIAL</t>
  </si>
  <si>
    <t>FNDE 207 TÊ DE REDUÇÃO, PVC, SOLDÁVEL, DN 50MM X 32 MM, INSTALADO EM PRUMADA DE ÁGUA - FORNECIMENTO E INSTALAÇÃO. (UN)</t>
  </si>
  <si>
    <t>00007131</t>
  </si>
  <si>
    <t>TE DE REDUCAO, PVC, SOLDAVEL, 90 GRAUS, 50 MM X 40 MM, PARA AGUA FRIA PREDIAL</t>
  </si>
  <si>
    <t>FNDE 469 TE DE REDUÇÃO, PVC, SOLDÁVEL, DN 60MM X 50MM, INSTALADO EM PRUMADA DE ÁGUA - FORNECIMENTO E INSTALAÇÃO (UN)</t>
  </si>
  <si>
    <t>00007132</t>
  </si>
  <si>
    <t>TE DE REDUCAO, PVC, SOLDAVEL, 90 GRAUS, 75 MM X 50 MM, PARA AGUA FRIA PREDIAL</t>
  </si>
  <si>
    <t>FNDE 470 TE DE REDUÇÃO, PVC, SOLDÁVEL, DN 85MM X 75MM, INSTALADO EM PRUMADA DE ÁGUA - FORNECIMENTO E INSTALAÇÃO (UN)</t>
  </si>
  <si>
    <t>FNDE 471 RESERVATÓRIO METÁLICO CILINDRICO CAP. 30.000 LITROS, COM GUARDA-CORPO, ESCADA E PINTURA (UN)</t>
  </si>
  <si>
    <t>Cotação</t>
  </si>
  <si>
    <t>FNDEI18</t>
  </si>
  <si>
    <t>RESERVATÓRIO METÁLICO CILÍNDRICO 30 MIL LITROS</t>
  </si>
  <si>
    <t>TOTAL Cotação:</t>
  </si>
  <si>
    <t>24.03.060</t>
  </si>
  <si>
    <t>Escada marinheiro (em aço galvanizado) - Percentual=1,1000%</t>
  </si>
  <si>
    <t>99842</t>
  </si>
  <si>
    <t>GUARDA-CORPO DE AÇO GALVANIZADO DE 1,10M, MONTANTES TUBULARES DE 1.1/4" ESPAÇADOS 1,20M, TRAVESSA SUPERIOR DE 1.1/2", GRADIL FORMADO POR TUBOS HORIZONTAIS DE 1" E VERTICAIS DE 3/4", FIXADO COM ADESIVO ESTRUTURAL EPOXI. AF_10/2025_PS</t>
  </si>
  <si>
    <t>100757</t>
  </si>
  <si>
    <t>PINTURA COM TINTA ALQUÍDICA DE ACABAMENTO (ESMALTE SINTÉTICO ACETINADO) PULVERIZADA SOBRE SUPERFÍCIES METÁLICAS (EXCETO PERFIL) EXECUTADO EM OBRA (02 DEMÃOS). AF_01/2020_PE</t>
  </si>
  <si>
    <t>FNDE 209 JUNÇÃO SIMPLES, PVC, SERIE NORMAL, ESGOTO PREDIAL, DN 100 X 50 MM, JUNTA ELÁSTICA, FORNECIDO E INSTALADO EM PRUMADA DE ESGOTO SANITÁRIO OU VENTILAÇÃO (UN)</t>
  </si>
  <si>
    <t>00000301</t>
  </si>
  <si>
    <t>ANEL BORRACHA PARA TUBO ESGOTO PREDIAL, DN 100 MM (NBR 5688)</t>
  </si>
  <si>
    <t>00003659</t>
  </si>
  <si>
    <t>JUNCAO SIMPLES DE REDUCAO, PVC, DN 100 X 50 MM, SERIE NORMAL PARA ESGOTO PREDIAL</t>
  </si>
  <si>
    <t>00020078</t>
  </si>
  <si>
    <t>PASTA LUBRIFICANTE PARA TUBOS E CONEXOES COM JUNTA ELASTICA, EMBALAGEM DE *400* GR (USO EM PVC, ACO, POLIETILENO E OUTROS)</t>
  </si>
  <si>
    <t>FNDE 472 JUNÇÃO SIMPLES, PVC, SERIE NORMAL, ESGOTO PREDIAL, DN 100 X 75 MM, JUNTA ELÁSTICA, FORNECIDO E INSTALADO EM PRUMADA DE ESGOTO SANITÁRIO OU VENTILAÇÃO (UN)</t>
  </si>
  <si>
    <t>00003670</t>
  </si>
  <si>
    <t>JUNCAO SIMPLES, PVC, 45 GRAUS, DN 100 X 100 MM, SERIE NORMAL PARA ESGOTO PREDIAL</t>
  </si>
  <si>
    <t>FNDE 210 JUNÇÃO SIMPLES, PVC, SERIE NORMAL, ESGOTO PREDIAL, DN 75 X 50 MM, JUNTA ELÁSTICA, FORNECIDO E INSTALADO EM RAMAL DE DESCARGA OU RAMAL DE ESGOTO SANITÁRIO. (UN)</t>
  </si>
  <si>
    <t>00000297</t>
  </si>
  <si>
    <t>ANEL BORRACHA PARA TUBO ESGOTO PREDIAL, DN 75 MM (NBR 5688)</t>
  </si>
  <si>
    <t>00003658</t>
  </si>
  <si>
    <t>JUNCAO SIMPLES, PVC, 45 GRAUS, DN 75 X 75 MM, SERIE NORMAL PARA ESGOTO PREDIAL</t>
  </si>
  <si>
    <t>FNDE 473 REDUÇÃO EXCÊNTRICA, PVC, SERIE R, ÁGUA PLUVIAL, DN 100 X 50 MM, JUNTA ELÁSTICA, FORNECIDO E INSTALADO EM CONDUTORES VERTICAIS DE ÁGUAS PLUVIAIS (UN)</t>
  </si>
  <si>
    <t>00000299</t>
  </si>
  <si>
    <t>ANEL BORRACHA, DN 100 MM, PARA TUBO SERIE REFORCADA ESGOTO PREDIAL</t>
  </si>
  <si>
    <t>00000298</t>
  </si>
  <si>
    <t>ANEL BORRACHA, DN 75 MM, PARA TUBO SERIE REFORCADA ESGOTO PREDIAL</t>
  </si>
  <si>
    <t>00020046</t>
  </si>
  <si>
    <t>REDUCAO EXCENTRICA PVC, SERIE R, DN 100 X 75 MM, PARA ESGOTO PREDIAL</t>
  </si>
  <si>
    <t>FNDE 479 TE, PVC, SOLDÁVEL, DN 40MM- FORNECIMENTO E INSTALAÇÃO (UN)</t>
  </si>
  <si>
    <t>00007141</t>
  </si>
  <si>
    <t>TE SOLDAVEL, PVC, 90 GRAUS, 40 MM, PARA AGUA FRIA PREDIAL (NBR 5648)</t>
  </si>
  <si>
    <t>FNDE 475 TE, PVC, SERIE NORMAL, ESGOTO PREDIAL, DN 150 X 100 MM, JUNTA ELÁSTICA, FORNECIDO E INSTALADO EM PRUMADA DE ESGOTO SANITÁRIO OU VENTILAÇÃO (UN)</t>
  </si>
  <si>
    <t>00007091</t>
  </si>
  <si>
    <t>TE SANITARIO, PVC, DN 100 X 100 MM, SERIE NORMAL, PARA ESGOTO PREDIAL</t>
  </si>
  <si>
    <t>FNDE 474 TE, PVC, SERIE NORMAL, ESGOTO PREDIAL, DN 75 X 50 MM, JUNTA ELÁSTICA, FORNECIDO E INSTALADO EM RAMAL DE DESCARGA OU RAMAL DE ESGOTO SANITÁRIO (UN)</t>
  </si>
  <si>
    <t>00011658</t>
  </si>
  <si>
    <t>TE SANITARIO, PVC, DN 75 X 75 MM, SERIE NORMAL PARA ESGOTO PREDIAL</t>
  </si>
  <si>
    <t>104330 RALO LINEAR, COM GRELHA INOX, JUNTA SOLDÁVEL, FORNECIDO E INSTALADO EM RAMAL DE DESCARGA OU EM RAMAL DE ESGOTO SANITÁRIO (M)</t>
  </si>
  <si>
    <t>FNDEI04</t>
  </si>
  <si>
    <t>RALO LINEAR 10 X 100 CM - GRELHA INTEIRA ALUMÍNIO COM SUPORTE</t>
  </si>
  <si>
    <t>FNDE 11 BANHEIRA PLÁSTICA RÍGIDA, 77x45x20cm DE EMBUTIR, CONFORME DETALHE DE PROJETO (UN)</t>
  </si>
  <si>
    <t>FNDEI17</t>
  </si>
  <si>
    <t>Banheira Rigida-Branco, Burigotto ou equivalente</t>
  </si>
  <si>
    <t>00003146</t>
  </si>
  <si>
    <t>FITA VEDA ROSCA, EM PTFE, ROLO DE 18 MM X 10 M (L X C)</t>
  </si>
  <si>
    <t>00037588</t>
  </si>
  <si>
    <t>VALVULA DE ESCOAMENTO PARA TANQUE, EM METAL CROMADO, 1.1/2", SEM LADRAO, COM TAMPAO PLASTICO</t>
  </si>
  <si>
    <t>FNDE 219 LAVATÓRIO DE CANTO, LOUÇA BRANCA SUSPENSO, 29,5 X 39CM OU EQUIVALENTE, PADRÃO POPULAR - FORNECIMENTO E INSTALAÇÃO (UN)</t>
  </si>
  <si>
    <t>00010425</t>
  </si>
  <si>
    <t>LAVATORIO DE LOUCA BRANCA, SUSPENSO (SEM COLUNA), DIMENSOES *40 X 30* CM</t>
  </si>
  <si>
    <t>00004351</t>
  </si>
  <si>
    <t>PARAFUSO NIQUELADO 3 1/2" COM ACABAMENTO CROMADO PARA FIXAR PECA SANITARIA, INCLUI PORCA CEGA, ARRUELA E BUCHA DE NYLON TAMANHO S-8</t>
  </si>
  <si>
    <t>00037329</t>
  </si>
  <si>
    <t>REJUNTE EPOXI, QUALQUER COR</t>
  </si>
  <si>
    <t>FNDE 217 CUBA DE EMBUTIR RETANGULAR DE AÇO INOXIDÁVEL, 50 X 40 X 20 CM - FORNECIMENTO E INSTALAÇÃO (UN)</t>
  </si>
  <si>
    <t>00001743</t>
  </si>
  <si>
    <t>CUBA ACO INOX (AISI 304) DE EMBUTIR COM VALVULA 3 1/2", DE *46 X 30 X 12* CM</t>
  </si>
  <si>
    <t>00004823</t>
  </si>
  <si>
    <t>MASSA PLASTICA PARA MARMORE/GRANITO</t>
  </si>
  <si>
    <t>FNDE 224 TORNEIRA CROMADA DE MESA, 1/2 OU 3/4 , PARA LAVATÓRIO, COM TEMPORIZADOR - FORNECIMENTO E INSTALAÇÃO. (UN)</t>
  </si>
  <si>
    <t>00036791</t>
  </si>
  <si>
    <t>TORNEIRA METALICA CROMADA DE MESA PARA LAVATORIO, BICA ALTA, COM AREJADOR</t>
  </si>
  <si>
    <t>FNDE 14 TORNEIRA ELETRICA DE PAREDE, BICA ALTA, PARA COZINHA, 5500 W (110/220 V) (UN)</t>
  </si>
  <si>
    <t>00011777</t>
  </si>
  <si>
    <t>TORNEIRA ELETRICA DE PAREDE, PLASTICA, BICA ALTA, PARA COZINHA, 5500 W (110/220 V)</t>
  </si>
  <si>
    <t>88247</t>
  </si>
  <si>
    <t>AUXILIAR DE ELETRICISTA COM ENCARGOS COMPLEMENTARES</t>
  </si>
  <si>
    <t>88264</t>
  </si>
  <si>
    <t>ELETRICISTA COM ENCARGOS COMPLEMENTARES</t>
  </si>
  <si>
    <t>FNDE 225 TORNEIRA CROMADA DE MESA PARA LAVATORIO, TIPO MONOCOMANDO - ACIONAMENTO TIPO ALAVANCA (UN)</t>
  </si>
  <si>
    <t>00044045</t>
  </si>
  <si>
    <t>TORNEIRA DE MESA PARA LAVATORIO, METALICA CROMADA, COM MISTURADOR MONOCOMANDO, BICA BAIXA</t>
  </si>
  <si>
    <t>FNDE 13 TORNEIRA ELÉTRICA COM MANGUEIRA PLÁSTICA FORTTI MAXI, LORENZETTI OU EQUIVALENTE (UN)</t>
  </si>
  <si>
    <t>FNDE 226 BARRA DE APOIO RETA, EM ACO INOX POLIDO, COMPRIMENTO 40CM, FIXADA NA PAREDE - FORNECIMENTO E INSTALAÇÃO (UN)</t>
  </si>
  <si>
    <t>00036204</t>
  </si>
  <si>
    <t>BARRA DE APOIO RETA, EM ACO INOX POLIDO, COMPRIMENTO 60CM, DIAMETRO MINIMO 3 CM</t>
  </si>
  <si>
    <t>FNDE 215 VÁLVULA DE DESCARGA METÁLICA, DUPLO ACIONAMENTO ECO, BASE 1 1/2", ACABAMENTO METALICO CROMADO - FORNECIMENTO E INSTALAÇÃO (UN)</t>
  </si>
  <si>
    <t>00003148</t>
  </si>
  <si>
    <t>FITA VEDA ROSCA, EM PTFE, ROLO DE 18 MM X 50 M (L X C)</t>
  </si>
  <si>
    <t>00010228</t>
  </si>
  <si>
    <t>VALVULA DE DESCARGA METALICA, BASE 1 1/2" E ACABAMENTO METALICO CROMADO</t>
  </si>
  <si>
    <t>FNDE 15 TOALHEIRO PLASTICO TIPO DISPENSER PARA PAPEL TOALHA INTERFOLHADO, FORNECIMENTO E INSTALAÇÃO. (UN)</t>
  </si>
  <si>
    <t>00037401</t>
  </si>
  <si>
    <t>TOALHEIRO PLASTICO TIPO DISPENSER PARA PAPEL TOALHA INTERFOLHADO</t>
  </si>
  <si>
    <t>FNDE 16 PAPELEIRA PLASTICA TIPO DISPENSER PARA PAPEL HIGIENICO ROLAO, INCLUSO FIXAÇÃO, FORNECIMENTO E INSTALAÇÃO. (UN)</t>
  </si>
  <si>
    <t>00037400</t>
  </si>
  <si>
    <t>PAPELEIRA PLASTICA TIPO DISPENSER PARA PAPEL HIGIENICO ROLAO</t>
  </si>
  <si>
    <t>FNDE 12 ESPELHO CRISTAL, ESPESSURA 4MM, SEM MOLDURA, APARAFUSADO COM PARAFUSO EM ACO ZINCADO COM ROSCA SOBERBA, COM ÁREA MENOR OU IGUAL A 1,0 M2. (M2)</t>
  </si>
  <si>
    <t>00011186</t>
  </si>
  <si>
    <t>ESPELHO CRISTAL E = 4 MM</t>
  </si>
  <si>
    <t>FNDE 17 DUCHA / CHUVEIRO METALICO, DE PAREDE, ARTICULAVEL, COM DESVIADOR E DUCHA MANUAL (UN)</t>
  </si>
  <si>
    <t>00038190</t>
  </si>
  <si>
    <t>FNDE 34 CABIDE/GANCHO DE BANHEIRO SIMPLES EM METAL CROMADO, INCLUSO FIXAÇÃO. (UN)</t>
  </si>
  <si>
    <t>00037399</t>
  </si>
  <si>
    <t>CABIDE/GANCHO DE BANHEIRO SIMPLES EM METAL CROMADO</t>
  </si>
  <si>
    <t>FNDE 449 BARRA METÁLICA COM PINTURA CINZA PARA PROTEÇÃO DOS ESPELHOS E CHUVEIRO INFANTIL (M)</t>
  </si>
  <si>
    <t>00011033</t>
  </si>
  <si>
    <t>SUPORTE PARA CALHA DE 150 MM EM ACO GALVANIZADO</t>
  </si>
  <si>
    <t>FNDE 29 REGULADOR DE ALTA PRESSÃO GLP (UN)</t>
  </si>
  <si>
    <t>O.11.000.068511</t>
  </si>
  <si>
    <t>Regulador de alta pressão, vazão 9 kg; ref. 76510/3 fabricação Aliança ou equivalente</t>
  </si>
  <si>
    <t>FNDE 301 CAP OU TAMPAO DE FERRO GALVANIZADO, COM ROSCA BSP, DE 3/4" (UN)</t>
  </si>
  <si>
    <t>00001163</t>
  </si>
  <si>
    <t>FNDE 260 MANGUEIRA PARA GAS - GLP (UN)</t>
  </si>
  <si>
    <t>00020260</t>
  </si>
  <si>
    <t>MANGUEIRA PARA GAS - GLP, PVC, TRANCADA, DIAMETRO DE 3/8", COMPRIMENTO DE 1M (NORMATIZADA)</t>
  </si>
  <si>
    <t>FNDE 302 REQUADRO EM ALUMÍNIO TIPO VENEZIANA COM GUARNIÇÃO, FIXAÇÃO COM PARAFUSOS - FORNECIMENTO E INSTALAÇÃO. (M2)</t>
  </si>
  <si>
    <t>FNDE 112 PRESSOSTATO (UN)</t>
  </si>
  <si>
    <t>O.17.000.042431</t>
  </si>
  <si>
    <t>Pressostato diferencial ajustável mecânico, montagem inferior diâmetro 1/2" e/ou 1/4", faixa de operação até 16 bar; ref. modelo UT16 da Zurich, série UT16 da Waaree Instruments, WLF-5516 da Warme ou equivalente</t>
  </si>
  <si>
    <t>FNDE 114 VÁLVULA DE ALÍVIO COM MOLA 2" (un)</t>
  </si>
  <si>
    <t>00003143</t>
  </si>
  <si>
    <t>FITA VEDA ROSCA, EM PTFE, ROLO DE 18 MM X 25 M (L X C)</t>
  </si>
  <si>
    <t>O.05.000.064052</t>
  </si>
  <si>
    <t>Válvula de segurança em ferro fundido rosqueada, com pressão de ajuste de 6,1 até 10 kg/cm², DN= 3/4´; ref. SV 17 da Spirax Sarco ou equivalente</t>
  </si>
  <si>
    <t>FNDE 67 CENTRAL ALARME ENDEREÇAVEL (UN)</t>
  </si>
  <si>
    <t>P.17.000.092764</t>
  </si>
  <si>
    <t>Central alarme microprocessada para até 125 zonas, ref. FP-01 da Gevi Gamma ou equivalente</t>
  </si>
  <si>
    <t>P.17.000.030538</t>
  </si>
  <si>
    <t>Painel repetidor de detecção e alarme de incêndio tipo endereçável</t>
  </si>
  <si>
    <t>88266</t>
  </si>
  <si>
    <t>ELETROTÉCNICO COM ENCARGOS COMPLEMENTARES</t>
  </si>
  <si>
    <t>FNDE 343 ADAPTADOR PARA MANÔMETRO (UN)</t>
  </si>
  <si>
    <t>00010899</t>
  </si>
  <si>
    <t>ADAPTADOR EM LATAO, ENGATE RAPIDO 2 1/2" X ROSCA INTERNA 5 FIOS 2 1/2", PARA INSTALACAO PREDIAL DE COMBATE A INCENDIO</t>
  </si>
  <si>
    <t>00011002</t>
  </si>
  <si>
    <t>ELETRODO REVESTIDO AWS - E6013, DIAMETRO IGUAL A 2,50 MM</t>
  </si>
  <si>
    <t>FNDE 303 SINALIZAÇÃO COM PLACA INDICATIVA FIXADA NA ESTRUTURA. (UN)</t>
  </si>
  <si>
    <t>00037558</t>
  </si>
  <si>
    <t>PLACA DE SINALIZACAO DE SEGURANCA CONTRA INCENDIO, FOTOLUMINESCENTE, RETANGULAR, *20 X 40* CM, EM PVC *2* MM ANTI-CHAMAS (SIMBOLOS, CORES E PICTOGRAMAS CONFORME NBR 16820)</t>
  </si>
  <si>
    <t>88239</t>
  </si>
  <si>
    <t>AJUDANTE DE CARPINTEIRO COM ENCARGOS COMPLEMENTARES</t>
  </si>
  <si>
    <t>FNDE 86 DISJUNTOR BIPOLAR TIPO DR, CORRENTE NOMINAL DE 25A - 30mA (UN)</t>
  </si>
  <si>
    <t>00039445</t>
  </si>
  <si>
    <t>DISPOSITIVO DR, 2 POLOS, SENSIBILIDADE DE 30 MA, CORRENTE DE 25 A, TIPO AC</t>
  </si>
  <si>
    <t>00001571</t>
  </si>
  <si>
    <t>TERMINAL A COMPRESSAO EM COBRE ESTANHADO PARA CABO 4 MM2, 1 FURO E 1 COMPRESSAO, PARA PARAFUSO DE FIXACAO M5</t>
  </si>
  <si>
    <t>FNDE 87 DISJUNTOR BIPOLAR TIPO DR, CORRENTE NOMINAL DE 40A - 30mA (UN)</t>
  </si>
  <si>
    <t>00039446</t>
  </si>
  <si>
    <t>DISPOSITIVO DR, 2 POLOS, SENSIBILIDADE DE 30 MA, CORRENTE DE 40 A, TIPO AC</t>
  </si>
  <si>
    <t>FNDE 395 DISJUNTOR BIPOLAR TIPO DR, CORRENTE NOMINAL DE 60A A 100A - 30mA (UN)</t>
  </si>
  <si>
    <t>00039459</t>
  </si>
  <si>
    <t>DISPOSITIVO DR, 2 POLOS, SENSIBILIDADE DE 30 MA, CORRENTE DE 100 A, TIPO AC</t>
  </si>
  <si>
    <t>FNDE 88 DISPOSITIVO CONTRA SURTO - DPS 40 kA (UN)</t>
  </si>
  <si>
    <t>00039471</t>
  </si>
  <si>
    <t>DISPOSITIVO DPS CLASSE II, 1 POLO, TENSAO MAXIMA DE 275 V, CORRENTE MAXIMA DE *45* KA (TIPO AC)</t>
  </si>
  <si>
    <t>FNDE 89 DISPOSITIVO CONTRA SURTO - DPS 80 kA (UN)</t>
  </si>
  <si>
    <t>00039472</t>
  </si>
  <si>
    <t>DISPOSITIVO DPS CLASSE II, 1 POLO, TENSAO MAXIMA DE 275 V, CORRENTE MAXIMA DE *90* KA (TIPO AC)</t>
  </si>
  <si>
    <t>FNDE 94 ELETRODUTO EM ACO ZINCADO OU GALVANIZADO DN=3/4", APARENTE - FORNECIMENTO E INSTALAÇÃO. (M)</t>
  </si>
  <si>
    <t>00021128</t>
  </si>
  <si>
    <t>ELETRODUTO EM ACO GALVANIZADO ELETROLITICO, LEVE, DIAMETRO 3/4", PAREDE DE 0,90 MM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</si>
  <si>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</si>
  <si>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</si>
  <si>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FNDE 307 CAIXA DE PASSAGEM SOBREPOR AÇO PINTADA 10 X 10 X 8 CM (UN)</t>
  </si>
  <si>
    <t>00020254</t>
  </si>
  <si>
    <t>CAIXA DE PASSAGEM METALICA, DE SOBREPOR, COM TAMPA APARAFUSADA, DIMENSOES 15 X 15 X *10* CM</t>
  </si>
  <si>
    <t>FNDE 313 ELETROCALHA LISA OU PERFURADA EM AÇO GALVANIZADO, LARGURA 150MM E ALTURA 100MM, INCLUSIVE EMENDA E FIXAÇÃO - FORNECIMENTO E INSTALAÇÃO. (M)</t>
  </si>
  <si>
    <t>P.04.000.062056</t>
  </si>
  <si>
    <t>Eletrocalha lisa galvanizada a fogo, 150x100mm</t>
  </si>
  <si>
    <t>P.04.000.062172</t>
  </si>
  <si>
    <t>Tampa encaixe para eletrocalha galvanizada a fogo, L= 150mm</t>
  </si>
  <si>
    <t>96562</t>
  </si>
  <si>
    <t>SUPORTE PARA ELETROCALHA LISA OU PERFURADA EM AÇO GALVANIZADO, LARGURA 400 MM, EM PERFILADO COM COMPRIMENTO DE 45 CM FIXADO EM LAJE, POR METRO DE ELETROCALHA FIXADA. AF_09/2023</t>
  </si>
  <si>
    <t>FNDE 309 ESPELHO / PLACA CEGA 4" X 2", PARA INSTALACAO DE TOMADAS E INTERRUPTORES (UN)</t>
  </si>
  <si>
    <t>00038091</t>
  </si>
  <si>
    <t>91946</t>
  </si>
  <si>
    <t>SUPORTE PARAFUSADO COM PLACA DE ENCAIXE 4" X 2" MÉDIO (1,30 M DO PISO) PARA PONTO ELÉTRICO - FORNECIMENTO E INSTALAÇÃO. AF_03/2023</t>
  </si>
  <si>
    <t>97600 REFLETOR EM ALUMÍNIO, DE SUPORTE E ALÇA, COM 1 LÂMPADA VAPOR DE MERCÚRIO DE 150 W, COM REATOR ALTO FATOR DE POTÊNCIA - FORNECIMENTO E INSTALAÇÃO. (UN)</t>
  </si>
  <si>
    <t>00042247</t>
  </si>
  <si>
    <t>LUMINARIA DE LED PARA ILUMINACAO PUBLICA, DE 138 W ATE 180 W, INVOLUCRO EM ALUMINIO OU ACO INOX</t>
  </si>
  <si>
    <t>97600 LUMINARIA LED REFLETOR RETANGULAR BIVOLT, LUZ BRANCA, 50 W (UN)</t>
  </si>
  <si>
    <t>00039391</t>
  </si>
  <si>
    <t>FNDE 705 LUMINÁRIA TIPO CALHA, DE EMBUTIR, COM 2 LÂMPADAS TUBULARES LED DE 36/40 W, SEM REATOR - FORNECIMENTO E INSTALAÇÃO (UN)</t>
  </si>
  <si>
    <t>00020111</t>
  </si>
  <si>
    <t>FITA ISOLANTE ADESIVA ANTICHAMA, USO ATE 750 V, EM ROLO DE 19 MM X 20 M</t>
  </si>
  <si>
    <t>P.14.000.046604</t>
  </si>
  <si>
    <t>Lâmpada LED tubular HO-T8, base G13, 36 a 40W, 3400 a 4000 Lm, cor 4000 a 6500K, vida útil mínimo 25.000 horas; referência comercial T8-LED-G13-40-150-65-3C da Glight ou equivalente</t>
  </si>
  <si>
    <t>P.15.000.046351</t>
  </si>
  <si>
    <t>Luminária retangular de embutir tipo calha aberta com refletor assimétrico em alumínio para 2 lâmpadas fluorescentes tubulares 28/54W, ref. 136228 BC da ARM, PL 381/228 ASS da Prolumi ou equivalente</t>
  </si>
  <si>
    <t>FNDE 610 LUMINÁRIA RETANGULAR DE EMBUTIR TIPO CALHA ABERTA PARA 2 LÂMPADAS FLUORESCENTES TUBULARES DE 28W/54W (UN)</t>
  </si>
  <si>
    <t>S.04.000.034078</t>
  </si>
  <si>
    <t>Luminária retangular de embutir tipo calha aberta com aletas parabólicas para 2 lâmpadas fluorescentes tubulares, ref. 123232 BC da ARM, FAA04-E228 da Lumicenter, PL 377/24 da Prolumi ou equivalente</t>
  </si>
  <si>
    <t>FNDE 704 LUMINÁRIA TIPO CALHA, DE EMBUTIR, COM 2 LÂMPADAS TUBULARES LED DE 18 W, SEM REATOR - FORNECIMENTO E INSTALAÇÃO (UN)</t>
  </si>
  <si>
    <t>00039387</t>
  </si>
  <si>
    <t>LAMPADA LED TUBULAR BIVOLT 18/20 W, BASE G13</t>
  </si>
  <si>
    <t>97608 LUMINÁRIA ARANDELA TIPO TARTARUGA, COM GRADE, DE SOBREPOR, COM 1 LÂMPADA LED DE 10 W - FORNECIMENTO E INSTALAÇÃO. (UN)</t>
  </si>
  <si>
    <t>00038194</t>
  </si>
  <si>
    <t>LAMPADA LED 10 W BIVOLT BRANCA, FORMATO TRADICIONAL (BASE E27)</t>
  </si>
  <si>
    <t>00038775</t>
  </si>
  <si>
    <t>LUMINARIA TIPO TARTARUGA PARA AREA EXTERNA EM ALUMINIO, COM GRADE, PARA 1 LAMPADA, BASE E27, POTENCIA MAXIMA 40/60 W (NAO INCLUI LAMPADA)</t>
  </si>
  <si>
    <t>FNDE 76 SWITCH TIPO 24 PORTAS COM CAPACIDADE DE 10/100/1000 Mbps (UN)</t>
  </si>
  <si>
    <t>P.17.000.031490</t>
  </si>
  <si>
    <t>Switch Gigabit 24 portas 10/100/1000 Base TX Layer 2 mínimo com porta de saída em fibra</t>
  </si>
  <si>
    <t>FNDE 385 PATCH CORD, CATEGORIA 6 UTP, 4 PARES. (UN)</t>
  </si>
  <si>
    <t>00039607</t>
  </si>
  <si>
    <t>PATCH CORD (CABO DE REDE), CATEGORIA 6 (CAT 6) UTP, 23 AWG, 4 PARES, EXTENSAO DE 2,50 M</t>
  </si>
  <si>
    <t>FNDE 123 GUIA DE CABOS FECHADO 1U (un)</t>
  </si>
  <si>
    <t>P.17.000.030518</t>
  </si>
  <si>
    <t>Guia organizadora de cabos para rack, 19´ 1 U</t>
  </si>
  <si>
    <t>FNDE 122 BANDEJA MÓVEL, PADRÃO 19" (UN)</t>
  </si>
  <si>
    <t>P.17.000.030581</t>
  </si>
  <si>
    <t>Bandeja deslizante para Rack de 19" padrão, com profundidade de 770 mm</t>
  </si>
  <si>
    <t>FNDE 125 GUIA VERTICAL 200 MM PARA CABOS (UN)</t>
  </si>
  <si>
    <t>00004374</t>
  </si>
  <si>
    <t>BUCHA DE NYLON SEM ABA S10</t>
  </si>
  <si>
    <t>FNDE 375 TOMADA PARA ANTENA DE TV, CABO COAXIAL DE 9 MM FORNECIMENTO E INSTALAÇÃO (UN)</t>
  </si>
  <si>
    <t>00038084</t>
  </si>
  <si>
    <t>TOMADA PARA ANTENA DE TV, CABO COAXIAL DE 9 MM, CONJUNTO MONTADO PARA EMBUTIR 4" X 2" (PLACA + SUPORTE + MODULO)</t>
  </si>
  <si>
    <t>FNDE 70 TERMINAL A COMPRESSÃO (UN)</t>
  </si>
  <si>
    <t>00001578</t>
  </si>
  <si>
    <t>TERMINAL A COMPRESSAO EM COBRE ESTANHADO PARA CABO 50 MM2, 1 FURO E 1 COMPRESSAO, PARA PARAFUSO DE FIXACAO M8</t>
  </si>
  <si>
    <t>FNDE 346 CABECOTE PARA ENTRADA DE LINHA DE ALIMENTACAO PARA ELETRODUTO (UND)</t>
  </si>
  <si>
    <t>00001049</t>
  </si>
  <si>
    <t>CABECOTE PARA ENTRADA DE LINHA DE ALIMENTACAO PARA ELETRODUTO, EM LIGA DE ALUMINIO COM ACABAMENTO ANTI CORROSIVO, COM FIXACAO POR ENCAIXE LISO DE 360 GRAUS, DE 1 1/2"</t>
  </si>
  <si>
    <t>FNDE 92 ELETRODUTO EM ACO ZINCADO OU GALVANIZADO DN=1 1/4", APARENTE - FORNECIMENTO E INSTALAÇÃO. (M)</t>
  </si>
  <si>
    <t>00002502</t>
  </si>
  <si>
    <t>ELETRODUTO FLEXIVEL, EM FITA DE ACO GALVANIZADO, REVESTIDO COM PVC PRETO, DIAMETRO EXTERNO DE 40 MM, DN = 1 1/4", TIPO SEALTUBO</t>
  </si>
  <si>
    <t>FNDE 93 ELETRODUTO EM ACO ZINCADO OU GALVANIZADO DN=2", APARENTE - FORNECIMENTO E INSTALAÇÃO. (M)</t>
  </si>
  <si>
    <t>00002500</t>
  </si>
  <si>
    <t>ELETRODUTO FLEXIVEL, EM FITA DE ACO GALVANIZADO, REVESTIDO COM PVC PRETO, DIAMETRO EXTERNO DE 60 MM, DN = 2", TIPO SEALTUBO</t>
  </si>
  <si>
    <t>FNDE 619 DUTO DE ALONGAMENTO PARA EXAUSTOR (M)</t>
  </si>
  <si>
    <t>P.04.000.042174</t>
  </si>
  <si>
    <t>Eletroduto com costura galvanizado eletroliticamente, DN = 4´ - NBR13057</t>
  </si>
  <si>
    <t>88279</t>
  </si>
  <si>
    <t>MONTADOR ELETROMECÂNICO COM ENCARGOS COMPLEMENTARES</t>
  </si>
  <si>
    <t>FNDE 45 COIFA EM AÇO INOX 100CM X 150CM COM VENTILADOR DE TELHADO (UN)</t>
  </si>
  <si>
    <t>N.06.000.050298</t>
  </si>
  <si>
    <t>Coifa em aço inoxidável com filtro e exaustor axial - área de 3,01 até 7,50 m²</t>
  </si>
  <si>
    <t>FNDE 42 INSTALAÇÃO DE EXAUSTOR ELÉTRICO TIPO DOMICILIAR (UN)</t>
  </si>
  <si>
    <t>Q.01.000.047538</t>
  </si>
  <si>
    <t>Exaustor elétrico doméstico para banheiro, estrutura em plástico, potência 13 a 20W, vazão nominal livre 150 a 190m³/h, ref. B12 Plus da Cata, Silent 200cz da Soler &amp; Palau, Ventokit 150 da Westaflex, Inline-190 da Sicflux ou equivalente</t>
  </si>
  <si>
    <t>FNDE 68 CONJUNTO DE ESTAIAMENTO PARA MASTRO DE SPDA (UN)</t>
  </si>
  <si>
    <t>P.19.000.049569</t>
  </si>
  <si>
    <t>Alca pré-formada estai para cabo de aço 3/8´</t>
  </si>
  <si>
    <t>E.03.000.049540</t>
  </si>
  <si>
    <t>Arruela quadrada 100 x 100 x 5 mm com furo de 18 mm</t>
  </si>
  <si>
    <t>E.03.000.049539</t>
  </si>
  <si>
    <t>Arruela quadrada de 50 mm com furo de 18 mm</t>
  </si>
  <si>
    <t>P.19.000.049567</t>
  </si>
  <si>
    <t>Chapa para estai 8 x 76 x 60 x 70 mm 45°</t>
  </si>
  <si>
    <t>P.19.000.040501</t>
  </si>
  <si>
    <t>Isolador tipo castanha de 85x90mm</t>
  </si>
  <si>
    <t>E.03.000.049552</t>
  </si>
  <si>
    <t>Parafuso cabeça quadrada M16 x 300 mm</t>
  </si>
  <si>
    <t>P.19.000.049568</t>
  </si>
  <si>
    <t>Sapatilha para cabo de aço de 3/8´</t>
  </si>
  <si>
    <t>C3478 TERMINAL AÉREO EM BARRA CHATA EM ALUMÍNIO 300 MM (UN)</t>
  </si>
  <si>
    <t>FNDEI25</t>
  </si>
  <si>
    <t>TERMINAL AÉREO BARRA CHATA EM ALUMÍNIO 300MM</t>
  </si>
  <si>
    <t>FNDE 69 CAIXA DE EQUALIZAÇÃO DE ATERRAMENTO ELÉTRICO (UN)</t>
  </si>
  <si>
    <t>P.19.000.044305</t>
  </si>
  <si>
    <t>Caixa de equalização com barra cobre 6mm, embutir, chapa de aço com pintura esmaltada, de 200x200mm e tampa, uso interno, ref. Tel-901 Termotécnica ou equivalente</t>
  </si>
  <si>
    <t>FNDE 71 SOLDA EXOTÉRMICA PARA SPDA - FORNECIMENTO E INSTALAÇÃO. (UN)</t>
  </si>
  <si>
    <t>P.19.000.048073</t>
  </si>
  <si>
    <t>Kit solda com cartucho para solda exotérmica nº 150 a 250</t>
  </si>
  <si>
    <t>P.19.000.048084</t>
  </si>
  <si>
    <t>Molde para solda exotérmica conexão cabo-cabo horizontal em X sobreposto, bitola do cabo de 35-35mm² a 50-35mm²; referência UXB da Unisolda ou equivalente</t>
  </si>
  <si>
    <t>FNDE 39 CONJUNTO DE MASTRO P/ TRÊS BANDEIRAS E PEDESTAL (UN)</t>
  </si>
  <si>
    <t>00007307</t>
  </si>
  <si>
    <t>FUNDO ANTICORROSIVO PARA METAIS FERROSOS (ZARCAO)</t>
  </si>
  <si>
    <t>00003768</t>
  </si>
  <si>
    <t>LIXA EM FOLHA PARA FERRO, NUMERO 150</t>
  </si>
  <si>
    <t>00043648</t>
  </si>
  <si>
    <t>TINTA ESMALTE SINTETICO STANDARD FOSCO</t>
  </si>
  <si>
    <t>00021014</t>
  </si>
  <si>
    <t>TUBO ACO GALVANIZADO COM COSTURA, CLASSE LEVE, DN 65 MM (2 1/2"), E = 3,35 MM, * 6,23* KG/M (NBR 5580)</t>
  </si>
  <si>
    <t>00021015</t>
  </si>
  <si>
    <t>TUBO ACO GALVANIZADO COM COSTURA, CLASSE LEVE, DN 80 MM (3"), E = 3,35 MM, *7,32* KG/M (NBR 5580)</t>
  </si>
  <si>
    <t>100301</t>
  </si>
  <si>
    <t>AJUDANTE DE PINTOR COM ENCARGOS COMPLEMENTARES</t>
  </si>
  <si>
    <t>102867</t>
  </si>
  <si>
    <t>MÁQUINA SOLDA ARCO COM PISTOLA DE SOLDAGEM PARA STUD BOLT DE 5 MM A 22 MM - MATERIAIS NA OPERAÇÃO. AF_05/2023</t>
  </si>
  <si>
    <t>FNDE 40 BANCADA DE GRANITO CINZA ANDORINHA, INCLUSIVE PASSA PRATOS, ESPESSURA 2 CM - FORNECIMENTO E INSTALAÇÃO (M2)</t>
  </si>
  <si>
    <t>00011795</t>
  </si>
  <si>
    <t>GRANITO PARA BANCADA, POLIDO, TIPO ANDORINHA/ QUARTZ/ CASTELO/ CORUMBA OU OUTROS EQUIVALENTES DA REGIAO, E= *2,5* CM</t>
  </si>
  <si>
    <t>FNDE 47 PRATELEIRA DE GRANITO CINZA ANDORINHA, ESPESSURA 2,5 CM - FORNECIMENTO E INSTALAÇÃO (M2)</t>
  </si>
  <si>
    <t>00037591</t>
  </si>
  <si>
    <t>SUPORTE MAO-FRANCESA EM ACO, ABAS IGUAIS 40 CM, CAPACIDADE MINIMA 70 KG, BRANCO</t>
  </si>
  <si>
    <t>FNDE 48 ESCANINHOS E PRATELERIAS EM MDF, REVESTIDOS EM LAMINADO MELAMÍNICO (M2)</t>
  </si>
  <si>
    <t>B.09.000.039024</t>
  </si>
  <si>
    <t>Adesivo (cola) para dispositivos de resina - 1 kg</t>
  </si>
  <si>
    <t>00034660</t>
  </si>
  <si>
    <t>CHAPA DE MDF BRANCO LISO 1 FACE, E = 18 MM, DE *2,75 X 1,85* M</t>
  </si>
  <si>
    <t>99856 BARRA DE APOIO EM INOX, DIAMETRO MINIMO 3 CM, EM AÇO INOX (M)</t>
  </si>
  <si>
    <t>00036205</t>
  </si>
  <si>
    <t>BARRA DE APOIO RETA, EM ACO INOX POLIDO, COMPRIMENTO 70CM, DIAMETRO MINIMO 3 CM</t>
  </si>
  <si>
    <t>FNDE 51 BANCO DE CONCRETO SEM ENCOSTO, DIM. 2,50 X 0,60 M (M2)</t>
  </si>
  <si>
    <t>87893</t>
  </si>
  <si>
    <t>CHAPISCO APLICADO EM ALVENARIA (SEM PRESENÇA DE VÃOS) E ESTRUTURAS DE CONCRETO DE FACHADA, COM COLHER DE PEDREIRO. ARGAMASSA TRAÇO 1:3 COM PREPARO MANUAL. AF_10/2022</t>
  </si>
  <si>
    <t>94971</t>
  </si>
  <si>
    <t>CONCRETO FCK = 25MPA, TRAÇO 1:2,3:2,7 (EM MASSA SECA DE CIMENTO/ AREIA MÉDIA/ BRITA 1) - PREPARO MECÂNICO COM BETONEIRA 600 L. AF_05/2021</t>
  </si>
  <si>
    <t>92801</t>
  </si>
  <si>
    <t>CORTE E DOBRA DE AÇO CA-50, DIÂMETRO DE 6,3 MM. AF_06/2022</t>
  </si>
  <si>
    <t>FNDE 38 FITA 3M COLANTE ANTIDERRAPANTE PARA PISO (M)</t>
  </si>
  <si>
    <t>FNDEI02</t>
  </si>
  <si>
    <t>FITA 3M COLANTE ANTIDERRAPANTE</t>
  </si>
  <si>
    <t>Observações:
1. O presente orçamento foi elaborado com base nos quantitativos e nas especificações do projeto padrão, devendo ser devidamente ajustado para fins de licitação, considerando as condições locais, particularidades do sítio de implantação e eventuais exigências específicas da obra;
2. Deverão ser contemplados no orçamento os custos referentes à mobilização e desmobilização, devidamente dimensionados em função dos meios de transporte e das condições de acesso ao local da obra;
3. As soluções de fundação adotadas neste orçamento possuem caráter referencial, devendo ser revistas, dimensionadas e reorçadas com base no projeto executivo de fundações, a ser desenvolvido a partir das investigações geotécnicas do terreno de implantação;
4. Nas composições oriundas da fonte SPOBRAS, foi considerado exclusivamente o fornecimento de materiais e equipamentos, sendo a mão de obra de instalação obtida a partir das composições do SINAPI, com adoção dos respectivos encargos sociais dessa base.</t>
  </si>
  <si>
    <t>Obra:</t>
  </si>
  <si>
    <t>Bancos:</t>
  </si>
  <si>
    <t>Revisão:</t>
  </si>
  <si>
    <t>Data:</t>
  </si>
  <si>
    <t>Local:</t>
  </si>
  <si>
    <t>Tipo de Obra:</t>
  </si>
  <si>
    <t>Percentual de base de cálculo para o ISS:</t>
  </si>
  <si>
    <t>Alíquota do ISS:</t>
  </si>
  <si>
    <t>Itens</t>
  </si>
  <si>
    <t>Siglas</t>
  </si>
  <si>
    <t>Adotado (%)</t>
  </si>
  <si>
    <t>1º Quartil</t>
  </si>
  <si>
    <t>2º Quartil</t>
  </si>
  <si>
    <t>3º Quartil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</si>
  <si>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</si>
  <si>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</si>
  <si>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</si>
  <si>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</si>
  <si>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</si>
  <si>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</si>
  <si>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</si>
  <si>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</si>
  <si>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</si>
  <si>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Tributos (COFINS 3,00% e PIS 0,65%)</t>
  </si>
  <si>
    <t>CP</t>
  </si>
  <si>
    <t>Tributos (ISS para obras 3,00%)</t>
  </si>
  <si>
    <t>ISS</t>
  </si>
  <si>
    <t>Tributos (Sem Desoneração)</t>
  </si>
  <si>
    <t>CPRB</t>
  </si>
  <si>
    <t>BDI SEM DESONERAÇÃO</t>
  </si>
  <si>
    <t>O BDI desta planilha foi calculado conforme as diretrizes do Acórdão 2622/2013 - TCU, aplicável à tipologia construção de edifícios</t>
  </si>
  <si>
    <t>Fórmula:</t>
  </si>
  <si>
    <t>BDI=</t>
  </si>
  <si>
    <t>(1+AC+S+R+G)*(1+DF)*1+L)</t>
  </si>
  <si>
    <t>(1-CP-ISS-CPRB)</t>
  </si>
  <si>
    <r>
      <rPr>
        <b/>
        <i/>
        <sz val="11"/>
        <color theme="1"/>
        <rFont val="Aptos Narrow"/>
        <family val="2"/>
        <scheme val="minor"/>
      </rPr>
      <t>Responsáveis Técnicos:</t>
    </r>
    <r>
      <rPr>
        <i/>
        <sz val="11"/>
        <color theme="1"/>
        <rFont val="Aptos Narrow"/>
        <family val="2"/>
        <scheme val="minor"/>
      </rPr>
      <t xml:space="preserve"> Flávio Diórgenes Cassimiro - Eng. Civil CREA-MG: 253.560/D 
                                           Luiz Fernando Oliveira Silva - Eng. Civil CREA-MG: 249.506/D</t>
    </r>
  </si>
  <si>
    <t xml:space="preserve">COMPOSIÇÃO DO BDI 
SEM DESONERAÇÃO
OBRAS E EDIFICAÇÃO
</t>
  </si>
  <si>
    <t>SINAPI (01/2026) - FNDE</t>
  </si>
  <si>
    <t>Data</t>
  </si>
  <si>
    <t>Unidade federativa: Município de Presidente Olegário - Termo de Compromisso nº 202141464-1</t>
  </si>
  <si>
    <t xml:space="preserve"> Presidente Olegário-MG</t>
  </si>
  <si>
    <t>Obras e Edificação</t>
  </si>
  <si>
    <t>Ministério da Educação</t>
  </si>
  <si>
    <r>
      <t>Obra</t>
    </r>
    <r>
      <rPr>
        <sz val="10"/>
        <rFont val="Arial"/>
        <family val="2"/>
      </rPr>
      <t>: Projeto Padrão FNDE - Tipo 1</t>
    </r>
  </si>
  <si>
    <r>
      <t>Unidade Federativa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Município de Presidente Olegário - Termo de Compromisso nº 202141464-1</t>
    </r>
  </si>
  <si>
    <t>Cronograma de Planejamento</t>
  </si>
  <si>
    <t>Cronograma Físico-Financeiro</t>
  </si>
  <si>
    <t>DESCRIÇÃO DOS SERVIÇOS</t>
  </si>
  <si>
    <t>VALOR (R$)</t>
  </si>
  <si>
    <t>% ITEM</t>
  </si>
  <si>
    <t>Valores totais</t>
  </si>
  <si>
    <t>1.4</t>
  </si>
  <si>
    <t>1.5</t>
  </si>
  <si>
    <t>3.5.2</t>
  </si>
  <si>
    <t>4.1.2</t>
  </si>
  <si>
    <t>5.2.3</t>
  </si>
  <si>
    <t>11.3.1.1</t>
  </si>
  <si>
    <t>22.6</t>
  </si>
  <si>
    <t>22.8</t>
  </si>
  <si>
    <t>Responsáveis Técnicos: Flávio Diórgenes Cassimiro - Eng. Civil CREA-MG: 253.560/D 
                                           Luiz Fernando Oliveira Silva - Eng. Civil CREA-MG: 249.506/D</t>
  </si>
  <si>
    <t>PREÇO
UNITÁRIO + BDI 
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</si>
</sst>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R\$\ #,##0.00"/>
    <numFmt numFmtId="165" formatCode="\R\$\ ###,###,##0.00"/>
    <numFmt numFmtId="166" formatCode="#,##0.00000000"/>
    <numFmt numFmtId="167" formatCode="&quot;R$&quot;\ #,##0.00"/>
    <numFmt numFmtId="168" formatCode="_(* #,##0.00_);_(* \(#,##0.00\);_(* &quot;-&quot;??_);_(@_)"/>
  </numFmts>
  <fonts count="31">
    <font>
      <sz val="11"/>
      <color theme="1"/>
      <name val="Aptos Narrow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sz val="8"/>
      <color rgb="FF000000"/>
      <name val="SansSerif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9"/>
      <color rgb="FF000000"/>
      <name val="SansSerif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6"/>
      <name val="Arial"/>
      <family val="2"/>
    </font>
    <font>
      <sz val="10"/>
      <color rgb="FF000000"/>
      <name val="Arial"/>
      <family val="2"/>
    </font>
    <font>
      <sz val="8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11" borderId="1"/>
    <xf numFmtId="43" fontId="9" fillId="11" borderId="1" applyFont="0" applyFill="0" applyBorder="0" applyAlignment="0" applyProtection="0"/>
    <xf numFmtId="43" fontId="9" fillId="11" borderId="1" applyFont="0" applyFill="0" applyBorder="0" applyAlignment="0" applyProtection="0"/>
    <xf numFmtId="43" fontId="10" fillId="11" borderId="1" applyFont="0" applyFill="0" applyBorder="0" applyAlignment="0" applyProtection="0"/>
    <xf numFmtId="9" fontId="10" fillId="11" borderId="1" applyFont="0" applyFill="0" applyBorder="0" applyAlignment="0" applyProtection="0"/>
    <xf numFmtId="0" fontId="6" fillId="11" borderId="1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1" borderId="1"/>
    <xf numFmtId="0" fontId="10" fillId="11" borderId="1"/>
  </cellStyleXfs>
  <cellXfs count="30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justify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165" fontId="3" fillId="10" borderId="2" xfId="0" applyNumberFormat="1" applyFont="1" applyFill="1" applyBorder="1" applyAlignment="1">
      <alignment horizontal="right" vertical="center" wrapText="1"/>
    </xf>
    <xf numFmtId="0" fontId="8" fillId="11" borderId="3" xfId="1" applyFont="1" applyBorder="1" applyAlignment="1">
      <alignment horizontal="center" wrapText="1"/>
    </xf>
    <xf numFmtId="0" fontId="8" fillId="11" borderId="4" xfId="1" applyFont="1" applyBorder="1" applyAlignment="1">
      <alignment horizontal="center" wrapText="1"/>
    </xf>
    <xf numFmtId="0" fontId="8" fillId="11" borderId="4" xfId="1" applyFont="1" applyBorder="1" applyAlignment="1">
      <alignment horizontal="center" vertical="center" wrapText="1"/>
    </xf>
    <xf numFmtId="43" fontId="8" fillId="11" borderId="4" xfId="2" applyFont="1" applyFill="1" applyBorder="1" applyAlignment="1">
      <alignment horizontal="center" vertical="center" wrapText="1"/>
    </xf>
    <xf numFmtId="0" fontId="8" fillId="11" borderId="5" xfId="1" applyFont="1" applyBorder="1" applyAlignment="1">
      <alignment horizontal="center" vertical="center" wrapText="1"/>
    </xf>
    <xf numFmtId="43" fontId="8" fillId="11" borderId="6" xfId="3" applyFont="1" applyFill="1" applyBorder="1" applyAlignment="1">
      <alignment vertical="center"/>
    </xf>
    <xf numFmtId="0" fontId="8" fillId="11" borderId="1" xfId="1" applyFont="1" applyAlignment="1">
      <alignment horizontal="center"/>
    </xf>
    <xf numFmtId="0" fontId="6" fillId="11" borderId="1" xfId="1" applyAlignment="1">
      <alignment horizontal="center" vertical="center" wrapText="1"/>
    </xf>
    <xf numFmtId="43" fontId="10" fillId="11" borderId="1" xfId="2" applyFont="1" applyFill="1" applyBorder="1" applyAlignment="1">
      <alignment horizontal="center" vertical="center" wrapText="1"/>
    </xf>
    <xf numFmtId="43" fontId="8" fillId="11" borderId="1" xfId="4" applyFont="1" applyFill="1" applyBorder="1" applyAlignment="1">
      <alignment horizontal="right" vertical="center" wrapText="1"/>
    </xf>
    <xf numFmtId="10" fontId="8" fillId="12" borderId="7" xfId="5" applyNumberFormat="1" applyFont="1" applyFill="1" applyBorder="1" applyAlignment="1">
      <alignment horizontal="center" vertical="center" wrapText="1"/>
    </xf>
    <xf numFmtId="43" fontId="10" fillId="11" borderId="1" xfId="3" quotePrefix="1" applyFont="1" applyFill="1" applyBorder="1" applyAlignment="1">
      <alignment vertical="center"/>
    </xf>
    <xf numFmtId="43" fontId="8" fillId="11" borderId="6" xfId="3" quotePrefix="1" applyFont="1" applyFill="1" applyBorder="1" applyAlignment="1">
      <alignment vertical="center"/>
    </xf>
    <xf numFmtId="0" fontId="0" fillId="11" borderId="1" xfId="1" applyFont="1" applyAlignment="1">
      <alignment horizontal="center" vertical="center" wrapText="1"/>
    </xf>
    <xf numFmtId="43" fontId="10" fillId="11" borderId="7" xfId="3" quotePrefix="1" applyFont="1" applyFill="1" applyBorder="1" applyAlignment="1">
      <alignment horizontal="center" vertical="center"/>
    </xf>
    <xf numFmtId="0" fontId="8" fillId="11" borderId="1" xfId="1" applyFont="1" applyAlignment="1">
      <alignment vertical="center"/>
    </xf>
    <xf numFmtId="0" fontId="8" fillId="11" borderId="6" xfId="1" applyFont="1" applyBorder="1" applyAlignment="1">
      <alignment vertical="center"/>
    </xf>
    <xf numFmtId="0" fontId="10" fillId="11" borderId="1" xfId="1" applyFont="1" applyAlignment="1">
      <alignment horizontal="center" vertical="center"/>
    </xf>
    <xf numFmtId="0" fontId="8" fillId="11" borderId="8" xfId="1" applyFont="1" applyBorder="1" applyAlignment="1">
      <alignment vertical="center"/>
    </xf>
    <xf numFmtId="0" fontId="10" fillId="11" borderId="9" xfId="1" applyFont="1" applyBorder="1" applyAlignment="1">
      <alignment horizontal="center" vertical="center"/>
    </xf>
    <xf numFmtId="0" fontId="10" fillId="11" borderId="10" xfId="1" applyFont="1" applyBorder="1" applyAlignment="1">
      <alignment horizontal="center" vertical="center"/>
    </xf>
    <xf numFmtId="0" fontId="6" fillId="11" borderId="8" xfId="1" applyBorder="1" applyAlignment="1">
      <alignment horizontal="center"/>
    </xf>
    <xf numFmtId="0" fontId="6" fillId="11" borderId="9" xfId="1" applyBorder="1" applyAlignment="1">
      <alignment horizontal="center"/>
    </xf>
    <xf numFmtId="0" fontId="6" fillId="11" borderId="9" xfId="1" applyBorder="1" applyAlignment="1">
      <alignment horizontal="center" vertical="center"/>
    </xf>
    <xf numFmtId="43" fontId="10" fillId="11" borderId="9" xfId="2" applyFont="1" applyFill="1" applyBorder="1" applyAlignment="1">
      <alignment horizontal="center" vertical="center"/>
    </xf>
    <xf numFmtId="43" fontId="10" fillId="11" borderId="9" xfId="2" applyFont="1" applyFill="1" applyBorder="1" applyAlignment="1">
      <alignment vertical="center"/>
    </xf>
    <xf numFmtId="0" fontId="6" fillId="11" borderId="10" xfId="1" applyBorder="1" applyAlignment="1">
      <alignment vertical="center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6" fillId="11" borderId="1" xfId="1"/>
    <xf numFmtId="0" fontId="13" fillId="11" borderId="3" xfId="1" applyFont="1" applyBorder="1" applyAlignment="1">
      <alignment horizontal="center" wrapText="1"/>
    </xf>
    <xf numFmtId="0" fontId="13" fillId="11" borderId="4" xfId="1" applyFont="1" applyBorder="1" applyAlignment="1">
      <alignment horizontal="center" wrapText="1"/>
    </xf>
    <xf numFmtId="0" fontId="13" fillId="11" borderId="4" xfId="1" applyFont="1" applyBorder="1" applyAlignment="1">
      <alignment horizontal="center" vertical="center" wrapText="1"/>
    </xf>
    <xf numFmtId="43" fontId="13" fillId="11" borderId="4" xfId="2" applyFont="1" applyFill="1" applyBorder="1" applyAlignment="1">
      <alignment horizontal="center" vertical="center" wrapText="1"/>
    </xf>
    <xf numFmtId="0" fontId="13" fillId="11" borderId="5" xfId="1" applyFont="1" applyBorder="1" applyAlignment="1">
      <alignment horizontal="center" vertical="center" wrapText="1"/>
    </xf>
    <xf numFmtId="43" fontId="13" fillId="11" borderId="6" xfId="3" applyFont="1" applyFill="1" applyBorder="1" applyAlignment="1">
      <alignment vertical="center"/>
    </xf>
    <xf numFmtId="0" fontId="13" fillId="11" borderId="1" xfId="1" applyFont="1" applyAlignment="1">
      <alignment horizontal="center"/>
    </xf>
    <xf numFmtId="0" fontId="14" fillId="11" borderId="1" xfId="1" applyFont="1" applyAlignment="1">
      <alignment horizontal="left" vertical="center" wrapText="1"/>
    </xf>
    <xf numFmtId="43" fontId="15" fillId="11" borderId="1" xfId="2" applyFont="1" applyFill="1" applyBorder="1" applyAlignment="1">
      <alignment horizontal="center" vertical="center" wrapText="1"/>
    </xf>
    <xf numFmtId="43" fontId="13" fillId="11" borderId="1" xfId="4" applyFont="1" applyFill="1" applyBorder="1" applyAlignment="1">
      <alignment horizontal="right" vertical="center" wrapText="1"/>
    </xf>
    <xf numFmtId="0" fontId="15" fillId="11" borderId="1" xfId="1" applyFont="1" applyAlignment="1">
      <alignment horizontal="center" vertical="center"/>
    </xf>
    <xf numFmtId="0" fontId="13" fillId="11" borderId="1" xfId="1" applyFont="1" applyAlignment="1">
      <alignment vertical="center"/>
    </xf>
    <xf numFmtId="0" fontId="15" fillId="11" borderId="9" xfId="1" applyFont="1" applyBorder="1" applyAlignment="1">
      <alignment horizontal="center" vertical="center"/>
    </xf>
    <xf numFmtId="0" fontId="6" fillId="11" borderId="9" xfId="9" applyBorder="1"/>
    <xf numFmtId="0" fontId="15" fillId="11" borderId="10" xfId="1" applyFont="1" applyBorder="1" applyAlignment="1">
      <alignment horizontal="center" vertical="center"/>
    </xf>
    <xf numFmtId="0" fontId="14" fillId="11" borderId="8" xfId="1" applyFont="1" applyBorder="1" applyAlignment="1">
      <alignment horizontal="center"/>
    </xf>
    <xf numFmtId="0" fontId="14" fillId="11" borderId="9" xfId="1" applyFont="1" applyBorder="1" applyAlignment="1">
      <alignment horizontal="center"/>
    </xf>
    <xf numFmtId="0" fontId="14" fillId="11" borderId="9" xfId="1" applyFont="1" applyBorder="1" applyAlignment="1">
      <alignment horizontal="left" vertical="center"/>
    </xf>
    <xf numFmtId="43" fontId="15" fillId="11" borderId="9" xfId="2" applyFont="1" applyFill="1" applyBorder="1" applyAlignment="1">
      <alignment horizontal="center" vertical="center"/>
    </xf>
    <xf numFmtId="43" fontId="15" fillId="11" borderId="9" xfId="2" applyFont="1" applyFill="1" applyBorder="1" applyAlignment="1">
      <alignment vertical="center"/>
    </xf>
    <xf numFmtId="0" fontId="14" fillId="11" borderId="10" xfId="1" applyFont="1" applyBorder="1" applyAlignment="1">
      <alignment vertical="center"/>
    </xf>
    <xf numFmtId="0" fontId="6" fillId="11" borderId="1" xfId="9" applyAlignment="1" applyProtection="1">
      <alignment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justify" vertical="top" wrapText="1"/>
    </xf>
    <xf numFmtId="166" fontId="18" fillId="11" borderId="2" xfId="0" applyNumberFormat="1" applyFont="1" applyFill="1" applyBorder="1" applyAlignment="1">
      <alignment horizontal="right" vertical="top" wrapText="1"/>
    </xf>
    <xf numFmtId="164" fontId="18" fillId="11" borderId="2" xfId="0" applyNumberFormat="1" applyFont="1" applyFill="1" applyBorder="1" applyAlignment="1">
      <alignment horizontal="right" vertical="top" wrapText="1"/>
    </xf>
    <xf numFmtId="0" fontId="0" fillId="11" borderId="0" xfId="0" applyFill="1" applyAlignment="1" applyProtection="1">
      <alignment wrapText="1"/>
      <protection locked="0"/>
    </xf>
    <xf numFmtId="164" fontId="17" fillId="11" borderId="2" xfId="0" applyNumberFormat="1" applyFont="1" applyFill="1" applyBorder="1" applyAlignment="1">
      <alignment horizontal="right" vertical="top" wrapText="1"/>
    </xf>
    <xf numFmtId="4" fontId="2" fillId="11" borderId="2" xfId="0" applyNumberFormat="1" applyFont="1" applyFill="1" applyBorder="1" applyAlignment="1">
      <alignment horizontal="right" vertical="center" wrapText="1"/>
    </xf>
    <xf numFmtId="49" fontId="23" fillId="0" borderId="17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2" fontId="23" fillId="0" borderId="1" xfId="7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49" fontId="24" fillId="13" borderId="14" xfId="0" applyNumberFormat="1" applyFont="1" applyFill="1" applyBorder="1" applyAlignment="1">
      <alignment horizontal="left" vertical="center"/>
    </xf>
    <xf numFmtId="49" fontId="24" fillId="13" borderId="17" xfId="0" applyNumberFormat="1" applyFont="1" applyFill="1" applyBorder="1" applyAlignment="1">
      <alignment horizontal="left" vertical="center"/>
    </xf>
    <xf numFmtId="49" fontId="24" fillId="13" borderId="17" xfId="0" applyNumberFormat="1" applyFont="1" applyFill="1" applyBorder="1" applyAlignment="1">
      <alignment vertical="center"/>
    </xf>
    <xf numFmtId="0" fontId="12" fillId="13" borderId="17" xfId="0" applyFont="1" applyFill="1" applyBorder="1"/>
    <xf numFmtId="14" fontId="6" fillId="0" borderId="1" xfId="0" applyNumberFormat="1" applyFont="1" applyBorder="1" applyAlignment="1">
      <alignment horizontal="left"/>
    </xf>
    <xf numFmtId="0" fontId="12" fillId="13" borderId="1" xfId="0" applyFont="1" applyFill="1" applyBorder="1"/>
    <xf numFmtId="0" fontId="12" fillId="13" borderId="24" xfId="0" applyFont="1" applyFill="1" applyBorder="1"/>
    <xf numFmtId="10" fontId="6" fillId="0" borderId="16" xfId="0" applyNumberFormat="1" applyFont="1" applyBorder="1"/>
    <xf numFmtId="10" fontId="6" fillId="0" borderId="18" xfId="0" applyNumberFormat="1" applyFont="1" applyBorder="1"/>
    <xf numFmtId="0" fontId="12" fillId="15" borderId="25" xfId="0" applyFont="1" applyFill="1" applyBorder="1"/>
    <xf numFmtId="0" fontId="12" fillId="15" borderId="26" xfId="0" applyFont="1" applyFill="1" applyBorder="1"/>
    <xf numFmtId="0" fontId="6" fillId="0" borderId="1" xfId="0" applyFont="1" applyBorder="1"/>
    <xf numFmtId="10" fontId="0" fillId="0" borderId="1" xfId="8" applyNumberFormat="1" applyFont="1" applyBorder="1"/>
    <xf numFmtId="10" fontId="0" fillId="0" borderId="18" xfId="8" applyNumberFormat="1" applyFont="1" applyBorder="1"/>
    <xf numFmtId="10" fontId="12" fillId="0" borderId="28" xfId="8" applyNumberFormat="1" applyFont="1" applyBorder="1"/>
    <xf numFmtId="10" fontId="12" fillId="0" borderId="29" xfId="8" applyNumberFormat="1" applyFont="1" applyBorder="1"/>
    <xf numFmtId="0" fontId="0" fillId="0" borderId="1" xfId="0" applyBorder="1"/>
    <xf numFmtId="0" fontId="0" fillId="0" borderId="18" xfId="0" applyBorder="1"/>
    <xf numFmtId="0" fontId="26" fillId="0" borderId="1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7" xfId="0" applyFont="1" applyBorder="1"/>
    <xf numFmtId="0" fontId="26" fillId="0" borderId="1" xfId="0" applyFont="1" applyBorder="1"/>
    <xf numFmtId="0" fontId="26" fillId="0" borderId="18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4" fontId="8" fillId="11" borderId="1" xfId="1" applyNumberFormat="1" applyFont="1" applyAlignment="1">
      <alignment vertical="center"/>
    </xf>
    <xf numFmtId="0" fontId="12" fillId="14" borderId="25" xfId="0" applyFont="1" applyFill="1" applyBorder="1"/>
    <xf numFmtId="10" fontId="0" fillId="14" borderId="1" xfId="8" applyNumberFormat="1" applyFont="1" applyFill="1" applyBorder="1"/>
    <xf numFmtId="10" fontId="12" fillId="14" borderId="28" xfId="8" applyNumberFormat="1" applyFont="1" applyFill="1" applyBorder="1"/>
    <xf numFmtId="0" fontId="11" fillId="0" borderId="0" xfId="0" applyFont="1"/>
    <xf numFmtId="0" fontId="28" fillId="5" borderId="2" xfId="0" applyFont="1" applyFill="1" applyBorder="1" applyAlignment="1">
      <alignment horizontal="left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justify" vertical="center" wrapText="1"/>
    </xf>
    <xf numFmtId="4" fontId="28" fillId="8" borderId="2" xfId="0" applyNumberFormat="1" applyFont="1" applyFill="1" applyBorder="1" applyAlignment="1">
      <alignment horizontal="right" vertical="center" wrapText="1"/>
    </xf>
    <xf numFmtId="164" fontId="28" fillId="9" borderId="2" xfId="0" applyNumberFormat="1" applyFont="1" applyFill="1" applyBorder="1" applyAlignment="1">
      <alignment horizontal="right" vertical="center" wrapText="1"/>
    </xf>
    <xf numFmtId="0" fontId="2" fillId="17" borderId="2" xfId="0" applyFont="1" applyFill="1" applyBorder="1" applyAlignment="1">
      <alignment horizontal="left" vertical="center" wrapText="1"/>
    </xf>
    <xf numFmtId="164" fontId="2" fillId="17" borderId="2" xfId="0" applyNumberFormat="1" applyFont="1" applyFill="1" applyBorder="1" applyAlignment="1">
      <alignment horizontal="right" vertical="center" wrapText="1"/>
    </xf>
    <xf numFmtId="0" fontId="0" fillId="17" borderId="0" xfId="0" applyFill="1"/>
    <xf numFmtId="0" fontId="2" fillId="16" borderId="2" xfId="0" applyFont="1" applyFill="1" applyBorder="1" applyAlignment="1">
      <alignment horizontal="left" vertical="center" wrapText="1"/>
    </xf>
    <xf numFmtId="164" fontId="2" fillId="16" borderId="2" xfId="0" applyNumberFormat="1" applyFont="1" applyFill="1" applyBorder="1" applyAlignment="1">
      <alignment horizontal="right" vertical="center" wrapText="1"/>
    </xf>
    <xf numFmtId="0" fontId="0" fillId="16" borderId="0" xfId="0" applyFill="1"/>
    <xf numFmtId="0" fontId="10" fillId="11" borderId="1" xfId="10"/>
    <xf numFmtId="0" fontId="10" fillId="11" borderId="1" xfId="10" applyAlignment="1">
      <alignment vertical="center"/>
    </xf>
    <xf numFmtId="0" fontId="10" fillId="11" borderId="1" xfId="10" applyAlignment="1">
      <alignment horizontal="left" vertical="center"/>
    </xf>
    <xf numFmtId="0" fontId="10" fillId="11" borderId="1" xfId="10" applyAlignment="1">
      <alignment horizontal="center" vertical="center"/>
    </xf>
    <xf numFmtId="43" fontId="10" fillId="11" borderId="1" xfId="4" applyFont="1" applyBorder="1" applyAlignment="1">
      <alignment horizontal="center" vertical="center"/>
    </xf>
    <xf numFmtId="0" fontId="8" fillId="11" borderId="3" xfId="10" applyFont="1" applyBorder="1" applyAlignment="1">
      <alignment vertical="center"/>
    </xf>
    <xf numFmtId="0" fontId="8" fillId="11" borderId="4" xfId="10" applyFont="1" applyBorder="1" applyAlignment="1">
      <alignment vertical="center"/>
    </xf>
    <xf numFmtId="0" fontId="10" fillId="11" borderId="4" xfId="10" applyBorder="1" applyAlignment="1">
      <alignment horizontal="left" vertical="center"/>
    </xf>
    <xf numFmtId="0" fontId="10" fillId="11" borderId="4" xfId="10" applyBorder="1" applyAlignment="1">
      <alignment horizontal="center" vertical="center"/>
    </xf>
    <xf numFmtId="43" fontId="10" fillId="11" borderId="4" xfId="4" applyFont="1" applyBorder="1" applyAlignment="1">
      <alignment horizontal="center" vertical="center"/>
    </xf>
    <xf numFmtId="0" fontId="10" fillId="11" borderId="4" xfId="10" applyBorder="1" applyAlignment="1">
      <alignment vertical="center"/>
    </xf>
    <xf numFmtId="0" fontId="10" fillId="11" borderId="4" xfId="10" applyBorder="1"/>
    <xf numFmtId="0" fontId="10" fillId="11" borderId="5" xfId="10" applyBorder="1"/>
    <xf numFmtId="0" fontId="8" fillId="11" borderId="1" xfId="10" applyFont="1" applyAlignment="1">
      <alignment vertical="center"/>
    </xf>
    <xf numFmtId="43" fontId="8" fillId="11" borderId="1" xfId="4" applyFont="1" applyBorder="1" applyAlignment="1">
      <alignment horizontal="center" vertical="center"/>
    </xf>
    <xf numFmtId="9" fontId="10" fillId="11" borderId="1" xfId="10" applyNumberFormat="1" applyAlignment="1">
      <alignment vertical="center"/>
    </xf>
    <xf numFmtId="0" fontId="10" fillId="11" borderId="7" xfId="10" applyBorder="1"/>
    <xf numFmtId="0" fontId="8" fillId="11" borderId="9" xfId="10" applyFont="1" applyBorder="1" applyAlignment="1">
      <alignment vertical="center"/>
    </xf>
    <xf numFmtId="0" fontId="10" fillId="11" borderId="9" xfId="10" applyBorder="1" applyAlignment="1">
      <alignment horizontal="left" vertical="center"/>
    </xf>
    <xf numFmtId="0" fontId="10" fillId="11" borderId="9" xfId="10" applyBorder="1" applyAlignment="1">
      <alignment horizontal="center" vertical="center"/>
    </xf>
    <xf numFmtId="43" fontId="8" fillId="11" borderId="9" xfId="4" applyFont="1" applyBorder="1" applyAlignment="1">
      <alignment horizontal="center" vertical="center"/>
    </xf>
    <xf numFmtId="0" fontId="10" fillId="11" borderId="9" xfId="10" applyBorder="1" applyAlignment="1">
      <alignment vertical="center"/>
    </xf>
    <xf numFmtId="0" fontId="10" fillId="11" borderId="9" xfId="10" applyBorder="1"/>
    <xf numFmtId="0" fontId="10" fillId="11" borderId="10" xfId="10" applyBorder="1"/>
    <xf numFmtId="0" fontId="6" fillId="18" borderId="30" xfId="1" applyFill="1" applyBorder="1" applyAlignment="1">
      <alignment horizontal="center"/>
    </xf>
    <xf numFmtId="0" fontId="6" fillId="18" borderId="31" xfId="1" applyFill="1" applyBorder="1" applyAlignment="1">
      <alignment horizontal="center"/>
    </xf>
    <xf numFmtId="0" fontId="6" fillId="18" borderId="32" xfId="1" applyFill="1" applyBorder="1" applyAlignment="1">
      <alignment horizontal="center"/>
    </xf>
    <xf numFmtId="0" fontId="6" fillId="18" borderId="13" xfId="1" applyFill="1" applyBorder="1" applyAlignment="1">
      <alignment horizontal="center"/>
    </xf>
    <xf numFmtId="0" fontId="6" fillId="11" borderId="33" xfId="1" applyBorder="1"/>
    <xf numFmtId="0" fontId="6" fillId="11" borderId="34" xfId="1" applyBorder="1" applyAlignment="1">
      <alignment horizontal="center"/>
    </xf>
    <xf numFmtId="0" fontId="6" fillId="11" borderId="34" xfId="1" applyBorder="1"/>
    <xf numFmtId="0" fontId="6" fillId="11" borderId="24" xfId="1" applyBorder="1"/>
    <xf numFmtId="9" fontId="10" fillId="17" borderId="37" xfId="5" applyFont="1" applyFill="1" applyBorder="1" applyAlignment="1">
      <alignment vertical="center"/>
    </xf>
    <xf numFmtId="10" fontId="0" fillId="11" borderId="37" xfId="5" applyNumberFormat="1" applyFont="1" applyBorder="1" applyAlignment="1">
      <alignment vertical="center"/>
    </xf>
    <xf numFmtId="0" fontId="6" fillId="11" borderId="37" xfId="1" applyBorder="1" applyAlignment="1">
      <alignment vertical="center"/>
    </xf>
    <xf numFmtId="0" fontId="6" fillId="11" borderId="27" xfId="1" applyBorder="1" applyAlignment="1">
      <alignment vertical="center"/>
    </xf>
    <xf numFmtId="10" fontId="6" fillId="11" borderId="37" xfId="1" applyNumberFormat="1" applyBorder="1" applyAlignment="1">
      <alignment vertical="center"/>
    </xf>
    <xf numFmtId="0" fontId="6" fillId="11" borderId="1" xfId="1" applyAlignment="1">
      <alignment vertical="center"/>
    </xf>
    <xf numFmtId="168" fontId="6" fillId="11" borderId="37" xfId="1" applyNumberFormat="1" applyBorder="1" applyAlignment="1">
      <alignment vertical="center"/>
    </xf>
    <xf numFmtId="9" fontId="0" fillId="11" borderId="37" xfId="5" applyFont="1" applyFill="1" applyBorder="1" applyAlignment="1">
      <alignment vertical="center"/>
    </xf>
    <xf numFmtId="9" fontId="0" fillId="11" borderId="27" xfId="5" applyFont="1" applyBorder="1" applyAlignment="1">
      <alignment vertical="center"/>
    </xf>
    <xf numFmtId="9" fontId="0" fillId="11" borderId="37" xfId="5" applyFont="1" applyBorder="1" applyAlignment="1">
      <alignment vertical="center"/>
    </xf>
    <xf numFmtId="9" fontId="10" fillId="11" borderId="37" xfId="5" applyFont="1" applyFill="1" applyBorder="1" applyAlignment="1">
      <alignment vertical="center"/>
    </xf>
    <xf numFmtId="168" fontId="6" fillId="11" borderId="27" xfId="1" applyNumberFormat="1" applyBorder="1" applyAlignment="1">
      <alignment vertical="center"/>
    </xf>
    <xf numFmtId="9" fontId="10" fillId="17" borderId="27" xfId="5" applyFont="1" applyFill="1" applyBorder="1" applyAlignment="1">
      <alignment vertical="center"/>
    </xf>
    <xf numFmtId="43" fontId="10" fillId="0" borderId="37" xfId="7" applyFont="1" applyBorder="1" applyAlignment="1">
      <alignment vertical="center"/>
    </xf>
    <xf numFmtId="9" fontId="0" fillId="11" borderId="27" xfId="5" applyFont="1" applyFill="1" applyBorder="1" applyAlignment="1">
      <alignment vertical="center"/>
    </xf>
    <xf numFmtId="9" fontId="10" fillId="11" borderId="27" xfId="5" applyFont="1" applyFill="1" applyBorder="1" applyAlignment="1">
      <alignment vertical="center"/>
    </xf>
    <xf numFmtId="9" fontId="29" fillId="17" borderId="27" xfId="5" applyFont="1" applyFill="1" applyBorder="1" applyAlignment="1">
      <alignment vertical="center"/>
    </xf>
    <xf numFmtId="9" fontId="29" fillId="17" borderId="37" xfId="5" applyFont="1" applyFill="1" applyBorder="1" applyAlignment="1">
      <alignment vertical="center"/>
    </xf>
    <xf numFmtId="9" fontId="10" fillId="16" borderId="37" xfId="5" applyFont="1" applyFill="1" applyBorder="1" applyAlignment="1">
      <alignment vertical="center"/>
    </xf>
    <xf numFmtId="168" fontId="6" fillId="16" borderId="37" xfId="1" applyNumberFormat="1" applyFill="1" applyBorder="1" applyAlignment="1">
      <alignment vertical="center"/>
    </xf>
    <xf numFmtId="9" fontId="10" fillId="17" borderId="37" xfId="8" applyFont="1" applyFill="1" applyBorder="1" applyAlignment="1">
      <alignment vertical="center"/>
    </xf>
    <xf numFmtId="9" fontId="6" fillId="17" borderId="37" xfId="1" applyNumberFormat="1" applyFill="1" applyBorder="1" applyAlignment="1">
      <alignment vertical="center"/>
    </xf>
    <xf numFmtId="9" fontId="10" fillId="17" borderId="27" xfId="8" applyFont="1" applyFill="1" applyBorder="1" applyAlignment="1">
      <alignment vertical="center"/>
    </xf>
    <xf numFmtId="9" fontId="10" fillId="0" borderId="37" xfId="8" applyFont="1" applyBorder="1" applyAlignment="1">
      <alignment vertical="center"/>
    </xf>
    <xf numFmtId="9" fontId="10" fillId="11" borderId="37" xfId="8" applyFont="1" applyFill="1" applyBorder="1" applyAlignment="1">
      <alignment vertical="center"/>
    </xf>
    <xf numFmtId="43" fontId="6" fillId="11" borderId="37" xfId="1" applyNumberFormat="1" applyBorder="1" applyAlignment="1">
      <alignment vertical="center"/>
    </xf>
    <xf numFmtId="43" fontId="8" fillId="18" borderId="30" xfId="4" applyFont="1" applyFill="1" applyBorder="1" applyAlignment="1">
      <alignment vertical="center"/>
    </xf>
    <xf numFmtId="9" fontId="10" fillId="18" borderId="31" xfId="8" applyFont="1" applyFill="1" applyBorder="1" applyAlignment="1">
      <alignment horizontal="center" vertical="center"/>
    </xf>
    <xf numFmtId="168" fontId="6" fillId="18" borderId="31" xfId="1" applyNumberFormat="1" applyFill="1" applyBorder="1" applyAlignment="1">
      <alignment vertical="center"/>
    </xf>
    <xf numFmtId="168" fontId="6" fillId="11" borderId="1" xfId="1" applyNumberFormat="1" applyAlignment="1">
      <alignment vertical="center"/>
    </xf>
    <xf numFmtId="9" fontId="10" fillId="16" borderId="37" xfId="8" applyFont="1" applyFill="1" applyBorder="1" applyAlignment="1">
      <alignment vertical="center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/>
    <xf numFmtId="0" fontId="2" fillId="17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16" borderId="2" xfId="0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right" vertical="center" wrapText="1"/>
    </xf>
    <xf numFmtId="164" fontId="2" fillId="18" borderId="2" xfId="0" applyNumberFormat="1" applyFont="1" applyFill="1" applyBorder="1" applyAlignment="1">
      <alignment horizontal="right" vertical="center" wrapText="1"/>
    </xf>
    <xf numFmtId="10" fontId="13" fillId="16" borderId="7" xfId="5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 applyProtection="1">
      <alignment horizontal="left" vertical="center" wrapText="1"/>
      <protection locked="0"/>
    </xf>
    <xf numFmtId="0" fontId="5" fillId="11" borderId="11" xfId="6" applyFont="1" applyBorder="1" applyAlignment="1">
      <alignment horizontal="justify" vertical="center" wrapText="1"/>
    </xf>
    <xf numFmtId="0" fontId="5" fillId="11" borderId="12" xfId="6" applyFont="1" applyBorder="1" applyAlignment="1">
      <alignment horizontal="justify" vertical="center"/>
    </xf>
    <xf numFmtId="0" fontId="5" fillId="11" borderId="13" xfId="6" applyFont="1" applyBorder="1" applyAlignment="1">
      <alignment horizontal="justify" vertical="center"/>
    </xf>
    <xf numFmtId="0" fontId="7" fillId="11" borderId="3" xfId="1" applyFont="1" applyBorder="1" applyAlignment="1">
      <alignment horizontal="center" vertical="center" wrapText="1"/>
    </xf>
    <xf numFmtId="0" fontId="7" fillId="11" borderId="4" xfId="1" applyFont="1" applyBorder="1" applyAlignment="1">
      <alignment horizontal="center" vertical="center" wrapText="1"/>
    </xf>
    <xf numFmtId="0" fontId="7" fillId="11" borderId="5" xfId="1" applyFont="1" applyBorder="1" applyAlignment="1">
      <alignment horizontal="center" vertical="center" wrapText="1"/>
    </xf>
    <xf numFmtId="0" fontId="7" fillId="11" borderId="6" xfId="1" applyFont="1" applyBorder="1" applyAlignment="1">
      <alignment horizontal="center" vertical="center" wrapText="1"/>
    </xf>
    <xf numFmtId="0" fontId="7" fillId="11" borderId="1" xfId="1" applyFont="1" applyAlignment="1">
      <alignment horizontal="center" vertical="center" wrapText="1"/>
    </xf>
    <xf numFmtId="0" fontId="7" fillId="11" borderId="7" xfId="1" applyFont="1" applyBorder="1" applyAlignment="1">
      <alignment horizontal="center" vertical="center" wrapText="1"/>
    </xf>
    <xf numFmtId="0" fontId="7" fillId="11" borderId="8" xfId="1" applyFont="1" applyBorder="1" applyAlignment="1">
      <alignment horizontal="center" vertical="center" wrapText="1"/>
    </xf>
    <xf numFmtId="0" fontId="7" fillId="11" borderId="9" xfId="1" applyFont="1" applyBorder="1" applyAlignment="1">
      <alignment horizontal="center" vertical="center" wrapText="1"/>
    </xf>
    <xf numFmtId="0" fontId="7" fillId="11" borderId="10" xfId="1" applyFont="1" applyBorder="1" applyAlignment="1">
      <alignment horizontal="center" vertical="center" wrapText="1"/>
    </xf>
    <xf numFmtId="43" fontId="8" fillId="11" borderId="11" xfId="2" applyFont="1" applyFill="1" applyBorder="1" applyAlignment="1">
      <alignment horizontal="center" vertical="center" wrapText="1"/>
    </xf>
    <xf numFmtId="43" fontId="8" fillId="11" borderId="12" xfId="2" applyFont="1" applyFill="1" applyBorder="1" applyAlignment="1">
      <alignment horizontal="center" vertical="center" wrapText="1"/>
    </xf>
    <xf numFmtId="43" fontId="8" fillId="11" borderId="13" xfId="2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16" borderId="2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6" fillId="0" borderId="1" xfId="8" applyNumberFormat="1" applyFont="1" applyBorder="1" applyAlignment="1">
      <alignment horizontal="center"/>
    </xf>
    <xf numFmtId="49" fontId="20" fillId="0" borderId="14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43" fontId="25" fillId="0" borderId="22" xfId="0" applyNumberFormat="1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14" fontId="25" fillId="16" borderId="1" xfId="0" applyNumberFormat="1" applyFont="1" applyFill="1" applyBorder="1" applyAlignment="1">
      <alignment horizontal="left" vertical="center" wrapText="1"/>
    </xf>
    <xf numFmtId="14" fontId="25" fillId="0" borderId="1" xfId="0" applyNumberFormat="1" applyFont="1" applyBorder="1" applyAlignment="1">
      <alignment horizontal="left" vertical="center" wrapText="1"/>
    </xf>
    <xf numFmtId="14" fontId="25" fillId="0" borderId="18" xfId="0" applyNumberFormat="1" applyFont="1" applyBorder="1" applyAlignment="1">
      <alignment horizontal="left" vertical="center" wrapText="1"/>
    </xf>
    <xf numFmtId="2" fontId="25" fillId="0" borderId="1" xfId="0" applyNumberFormat="1" applyFont="1" applyBorder="1" applyAlignment="1">
      <alignment horizontal="left" vertical="center" wrapText="1"/>
    </xf>
    <xf numFmtId="2" fontId="25" fillId="0" borderId="18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12" fillId="13" borderId="14" xfId="0" applyFont="1" applyFill="1" applyBorder="1" applyAlignment="1">
      <alignment horizontal="left"/>
    </xf>
    <xf numFmtId="0" fontId="12" fillId="13" borderId="15" xfId="0" applyFont="1" applyFill="1" applyBorder="1" applyAlignment="1">
      <alignment horizontal="left"/>
    </xf>
    <xf numFmtId="0" fontId="12" fillId="13" borderId="17" xfId="0" applyFont="1" applyFill="1" applyBorder="1" applyAlignment="1">
      <alignment horizontal="left"/>
    </xf>
    <xf numFmtId="0" fontId="12" fillId="13" borderId="1" xfId="0" applyFont="1" applyFill="1" applyBorder="1" applyAlignment="1">
      <alignment horizontal="left"/>
    </xf>
    <xf numFmtId="0" fontId="12" fillId="15" borderId="24" xfId="0" applyFont="1" applyFill="1" applyBorder="1" applyAlignment="1">
      <alignment horizontal="center"/>
    </xf>
    <xf numFmtId="0" fontId="12" fillId="15" borderId="25" xfId="0" applyFont="1" applyFill="1" applyBorder="1" applyAlignment="1">
      <alignment horizontal="center"/>
    </xf>
    <xf numFmtId="0" fontId="12" fillId="15" borderId="27" xfId="0" applyFont="1" applyFill="1" applyBorder="1" applyAlignment="1">
      <alignment horizontal="center"/>
    </xf>
    <xf numFmtId="0" fontId="12" fillId="15" borderId="28" xfId="0" applyFont="1" applyFill="1" applyBorder="1" applyAlignment="1">
      <alignment horizontal="center"/>
    </xf>
    <xf numFmtId="10" fontId="12" fillId="15" borderId="28" xfId="8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6" fillId="0" borderId="17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left" wrapText="1"/>
    </xf>
    <xf numFmtId="0" fontId="26" fillId="0" borderId="1" xfId="0" applyFont="1" applyBorder="1" applyAlignment="1">
      <alignment horizontal="left"/>
    </xf>
    <xf numFmtId="0" fontId="26" fillId="0" borderId="18" xfId="0" applyFont="1" applyBorder="1" applyAlignment="1">
      <alignment horizontal="left"/>
    </xf>
    <xf numFmtId="0" fontId="13" fillId="11" borderId="8" xfId="1" applyFont="1" applyBorder="1" applyAlignment="1">
      <alignment horizontal="center" vertical="center"/>
    </xf>
    <xf numFmtId="0" fontId="13" fillId="11" borderId="9" xfId="1" applyFont="1" applyBorder="1" applyAlignment="1">
      <alignment horizontal="center" vertical="center"/>
    </xf>
    <xf numFmtId="0" fontId="1" fillId="11" borderId="1" xfId="9" applyFont="1" applyAlignment="1">
      <alignment horizontal="right" vertical="center" wrapText="1"/>
    </xf>
    <xf numFmtId="0" fontId="1" fillId="11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right" vertical="top" wrapText="1"/>
    </xf>
    <xf numFmtId="0" fontId="7" fillId="11" borderId="3" xfId="1" applyFont="1" applyBorder="1" applyAlignment="1">
      <alignment horizontal="right" vertical="center" wrapText="1" indent="2"/>
    </xf>
    <xf numFmtId="0" fontId="7" fillId="11" borderId="4" xfId="1" applyFont="1" applyBorder="1" applyAlignment="1">
      <alignment horizontal="right" vertical="center" wrapText="1" indent="2"/>
    </xf>
    <xf numFmtId="0" fontId="7" fillId="11" borderId="5" xfId="1" applyFont="1" applyBorder="1" applyAlignment="1">
      <alignment horizontal="right" vertical="center" wrapText="1" indent="2"/>
    </xf>
    <xf numFmtId="0" fontId="7" fillId="11" borderId="6" xfId="1" applyFont="1" applyBorder="1" applyAlignment="1">
      <alignment horizontal="right" vertical="center" wrapText="1" indent="2"/>
    </xf>
    <xf numFmtId="0" fontId="7" fillId="11" borderId="1" xfId="1" applyFont="1" applyAlignment="1">
      <alignment horizontal="right" vertical="center" wrapText="1" indent="2"/>
    </xf>
    <xf numFmtId="0" fontId="7" fillId="11" borderId="7" xfId="1" applyFont="1" applyBorder="1" applyAlignment="1">
      <alignment horizontal="right" vertical="center" wrapText="1" indent="2"/>
    </xf>
    <xf numFmtId="0" fontId="7" fillId="11" borderId="8" xfId="1" applyFont="1" applyBorder="1" applyAlignment="1">
      <alignment horizontal="right" vertical="center" wrapText="1" indent="2"/>
    </xf>
    <xf numFmtId="0" fontId="7" fillId="11" borderId="9" xfId="1" applyFont="1" applyBorder="1" applyAlignment="1">
      <alignment horizontal="right" vertical="center" wrapText="1" indent="2"/>
    </xf>
    <xf numFmtId="0" fontId="7" fillId="11" borderId="10" xfId="1" applyFont="1" applyBorder="1" applyAlignment="1">
      <alignment horizontal="right" vertical="center" wrapText="1" indent="2"/>
    </xf>
    <xf numFmtId="43" fontId="13" fillId="11" borderId="11" xfId="2" applyFont="1" applyFill="1" applyBorder="1" applyAlignment="1">
      <alignment horizontal="center" vertical="center" wrapText="1"/>
    </xf>
    <xf numFmtId="43" fontId="13" fillId="11" borderId="12" xfId="2" applyFont="1" applyFill="1" applyBorder="1" applyAlignment="1">
      <alignment horizontal="center" vertical="center" wrapText="1"/>
    </xf>
    <xf numFmtId="43" fontId="13" fillId="11" borderId="13" xfId="2" applyFont="1" applyFill="1" applyBorder="1" applyAlignment="1">
      <alignment horizontal="center" vertical="center" wrapText="1"/>
    </xf>
    <xf numFmtId="0" fontId="13" fillId="11" borderId="6" xfId="1" applyFont="1" applyBorder="1" applyAlignment="1">
      <alignment horizontal="center" vertical="center"/>
    </xf>
    <xf numFmtId="0" fontId="13" fillId="11" borderId="1" xfId="1" applyFont="1" applyAlignment="1">
      <alignment horizontal="center" vertical="center"/>
    </xf>
    <xf numFmtId="43" fontId="15" fillId="11" borderId="1" xfId="3" quotePrefix="1" applyFont="1" applyFill="1" applyBorder="1" applyAlignment="1">
      <alignment horizontal="center" vertical="center"/>
    </xf>
    <xf numFmtId="43" fontId="15" fillId="11" borderId="7" xfId="3" quotePrefix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right" vertical="center" wrapText="1"/>
    </xf>
    <xf numFmtId="0" fontId="19" fillId="11" borderId="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horizontal="left" vertical="center" wrapText="1"/>
    </xf>
    <xf numFmtId="0" fontId="6" fillId="11" borderId="4" xfId="1" applyBorder="1" applyAlignment="1">
      <alignment horizontal="center" vertical="center"/>
    </xf>
    <xf numFmtId="0" fontId="6" fillId="11" borderId="1" xfId="1" applyAlignment="1">
      <alignment horizontal="center" vertical="center"/>
    </xf>
    <xf numFmtId="0" fontId="8" fillId="11" borderId="3" xfId="10" applyFont="1" applyBorder="1" applyAlignment="1">
      <alignment horizontal="center" vertical="center"/>
    </xf>
    <xf numFmtId="0" fontId="8" fillId="11" borderId="4" xfId="10" applyFont="1" applyBorder="1" applyAlignment="1">
      <alignment horizontal="center" vertical="center"/>
    </xf>
    <xf numFmtId="0" fontId="8" fillId="11" borderId="5" xfId="10" applyFont="1" applyBorder="1" applyAlignment="1">
      <alignment horizontal="center" vertical="center"/>
    </xf>
    <xf numFmtId="0" fontId="8" fillId="11" borderId="8" xfId="10" applyFont="1" applyBorder="1" applyAlignment="1">
      <alignment horizontal="center" vertical="center"/>
    </xf>
    <xf numFmtId="0" fontId="8" fillId="11" borderId="9" xfId="10" applyFont="1" applyBorder="1" applyAlignment="1">
      <alignment horizontal="center" vertical="center"/>
    </xf>
    <xf numFmtId="0" fontId="8" fillId="11" borderId="10" xfId="10" applyFont="1" applyBorder="1" applyAlignment="1">
      <alignment horizontal="center" vertical="center"/>
    </xf>
    <xf numFmtId="0" fontId="8" fillId="11" borderId="11" xfId="10" applyFont="1" applyBorder="1" applyAlignment="1">
      <alignment horizontal="center" vertical="center"/>
    </xf>
    <xf numFmtId="0" fontId="8" fillId="11" borderId="12" xfId="10" applyFont="1" applyBorder="1" applyAlignment="1">
      <alignment horizontal="center" vertical="center"/>
    </xf>
    <xf numFmtId="0" fontId="8" fillId="11" borderId="13" xfId="10" applyFont="1" applyBorder="1" applyAlignment="1">
      <alignment horizontal="center" vertical="center"/>
    </xf>
    <xf numFmtId="0" fontId="6" fillId="11" borderId="35" xfId="1" applyBorder="1" applyAlignment="1">
      <alignment horizontal="center" vertical="center"/>
    </xf>
    <xf numFmtId="0" fontId="6" fillId="11" borderId="33" xfId="1" applyBorder="1" applyAlignment="1">
      <alignment horizontal="center" vertical="center"/>
    </xf>
    <xf numFmtId="0" fontId="10" fillId="11" borderId="36" xfId="1" applyNumberFormat="1" applyFont="1" applyBorder="1" applyAlignment="1">
      <alignment horizontal="left" vertical="center"/>
    </xf>
    <xf numFmtId="0" fontId="10" fillId="11" borderId="34" xfId="1" applyNumberFormat="1" applyFont="1" applyBorder="1" applyAlignment="1">
      <alignment horizontal="left" vertical="center"/>
    </xf>
    <xf numFmtId="43" fontId="0" fillId="11" borderId="36" xfId="4" applyFont="1" applyBorder="1" applyAlignment="1">
      <alignment horizontal="center" vertical="center"/>
    </xf>
    <xf numFmtId="43" fontId="0" fillId="11" borderId="34" xfId="4" applyFont="1" applyBorder="1" applyAlignment="1">
      <alignment horizontal="center" vertical="center"/>
    </xf>
    <xf numFmtId="10" fontId="0" fillId="11" borderId="36" xfId="5" applyNumberFormat="1" applyFont="1" applyBorder="1" applyAlignment="1">
      <alignment horizontal="center" vertical="center"/>
    </xf>
    <xf numFmtId="10" fontId="0" fillId="11" borderId="34" xfId="5" applyNumberFormat="1" applyFont="1" applyBorder="1" applyAlignment="1">
      <alignment horizontal="center" vertical="center"/>
    </xf>
    <xf numFmtId="0" fontId="6" fillId="18" borderId="11" xfId="1" applyFill="1" applyBorder="1" applyAlignment="1">
      <alignment horizontal="center" vertical="center"/>
    </xf>
    <xf numFmtId="0" fontId="6" fillId="18" borderId="13" xfId="1" applyFill="1" applyBorder="1" applyAlignment="1">
      <alignment horizontal="center" vertical="center"/>
    </xf>
  </cellXfs>
  <cellStyles count="11">
    <cellStyle name="Normal" xfId="0" builtinId="0"/>
    <cellStyle name="Normal 11 2" xfId="10" xr:uid="{D22E10E7-2072-4E2B-B109-C06DDB2E062A}"/>
    <cellStyle name="Normal 2" xfId="1" xr:uid="{CFA4D836-902F-4265-8FA3-0E1172DFAC1D}"/>
    <cellStyle name="Normal 3" xfId="9" xr:uid="{ECE7C95D-BA7B-4856-947F-B22605B94EB4}"/>
    <cellStyle name="Normal 57" xfId="6" xr:uid="{90C2209B-3FA5-4264-81CA-0EF1235855AC}"/>
    <cellStyle name="Porcentagem" xfId="8" builtinId="5"/>
    <cellStyle name="Porcentagem 2" xfId="5" xr:uid="{A6034911-76EA-42B6-B211-D37C476D94A4}"/>
    <cellStyle name="Vírgula" xfId="7" builtinId="3"/>
    <cellStyle name="Vírgula 2" xfId="2" xr:uid="{3071BFB2-1CE3-43E1-B94D-BEB6CF620853}"/>
    <cellStyle name="Vírgula 2 2" xfId="4" xr:uid="{1C396C36-3447-444C-9942-262570D1D14F}"/>
    <cellStyle name="Vírgula 4" xfId="3" xr:uid="{925CB792-24F6-44C3-842A-78A1DFC02C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352425</xdr:colOff>
      <xdr:row>2</xdr:row>
      <xdr:rowOff>172284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1600200" cy="486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0</xdr:row>
          <xdr:rowOff>57150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57150</xdr:colOff>
      <xdr:row>2</xdr:row>
      <xdr:rowOff>131781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2249173" cy="465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547687</xdr:colOff>
      <xdr:row>0</xdr:row>
      <xdr:rowOff>59530</xdr:rowOff>
    </xdr:from>
    <xdr:to>
      <xdr:col>2</xdr:col>
      <xdr:colOff>1273968</xdr:colOff>
      <xdr:row>1</xdr:row>
      <xdr:rowOff>183355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" y="59530"/>
          <a:ext cx="726281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71437</xdr:colOff>
      <xdr:row>0</xdr:row>
      <xdr:rowOff>47625</xdr:rowOff>
    </xdr:from>
    <xdr:ext cx="1085290" cy="36475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987" y="47625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606"/>
  <sheetViews>
    <sheetView tabSelected="1" view="pageBreakPreview" zoomScale="130" zoomScaleNormal="130" zoomScaleSheetLayoutView="130" workbookViewId="0">
      <selection activeCell="I14" sqref="I14"/>
    </sheetView>
  </sheetViews>
  <sheetFormatPr defaultColWidth="0" defaultRowHeight="14.25" zeroHeight="1"/>
  <cols>
    <col min="1" max="1" width="9.25" customWidth="1"/>
    <col min="2" max="2" width="10.25" customWidth="1"/>
    <col min="3" max="3" width="42.75" bestFit="1" customWidth="1"/>
    <col min="4" max="4" width="9.25" customWidth="1"/>
    <col min="5" max="5" width="8.25" customWidth="1"/>
    <col min="6" max="6" width="10.25" customWidth="1"/>
    <col min="7" max="8" width="12.375" customWidth="1"/>
    <col min="9" max="9" width="21.75" bestFit="1" customWidth="1"/>
    <col min="10" max="10" width="9.125" customWidth="1"/>
    <col min="11" max="16384" width="9.125" hidden="1"/>
  </cols>
  <sheetData>
    <row r="1" spans="1:9" s="39" customFormat="1">
      <c r="A1" s="200" t="s">
        <v>1392</v>
      </c>
      <c r="B1" s="201"/>
      <c r="C1" s="201"/>
      <c r="D1" s="201"/>
      <c r="E1" s="201"/>
      <c r="F1" s="201"/>
      <c r="G1" s="201"/>
      <c r="H1" s="201"/>
      <c r="I1" s="202"/>
    </row>
    <row r="2" spans="1:9" s="39" customFormat="1">
      <c r="A2" s="203"/>
      <c r="B2" s="204"/>
      <c r="C2" s="204"/>
      <c r="D2" s="204"/>
      <c r="E2" s="204"/>
      <c r="F2" s="204"/>
      <c r="G2" s="204"/>
      <c r="H2" s="204"/>
      <c r="I2" s="205"/>
    </row>
    <row r="3" spans="1:9" s="39" customFormat="1" ht="15" thickBot="1">
      <c r="A3" s="206"/>
      <c r="B3" s="207"/>
      <c r="C3" s="207"/>
      <c r="D3" s="207"/>
      <c r="E3" s="207"/>
      <c r="F3" s="207"/>
      <c r="G3" s="207"/>
      <c r="H3" s="207"/>
      <c r="I3" s="208"/>
    </row>
    <row r="4" spans="1:9" s="39" customFormat="1">
      <c r="A4" s="10"/>
      <c r="B4" s="11"/>
      <c r="C4" s="11"/>
      <c r="D4" s="11"/>
      <c r="E4" s="12"/>
      <c r="F4" s="13"/>
      <c r="G4" s="13"/>
      <c r="H4" s="13"/>
      <c r="I4" s="14"/>
    </row>
    <row r="5" spans="1:9" s="39" customFormat="1" ht="15" thickBot="1">
      <c r="A5" s="15" t="s">
        <v>1399</v>
      </c>
      <c r="B5" s="16"/>
      <c r="C5" s="16"/>
      <c r="D5" s="16"/>
      <c r="E5" s="17"/>
      <c r="F5" s="18"/>
      <c r="G5" s="19" t="s">
        <v>1393</v>
      </c>
      <c r="H5" s="19"/>
      <c r="I5" s="20">
        <f>BDI!I23</f>
        <v>0.23535496426352442</v>
      </c>
    </row>
    <row r="6" spans="1:9" s="39" customFormat="1" ht="15" thickBot="1">
      <c r="A6" s="15" t="s">
        <v>1398</v>
      </c>
      <c r="B6" s="16"/>
      <c r="C6" s="16"/>
      <c r="D6" s="16"/>
      <c r="E6" s="17"/>
      <c r="F6" s="209" t="s">
        <v>1394</v>
      </c>
      <c r="G6" s="210"/>
      <c r="H6" s="210"/>
      <c r="I6" s="211"/>
    </row>
    <row r="7" spans="1:9" s="39" customFormat="1">
      <c r="A7" s="15" t="s">
        <v>1400</v>
      </c>
      <c r="B7" s="16"/>
      <c r="C7" s="16"/>
      <c r="D7" s="16"/>
      <c r="E7" s="21"/>
      <c r="F7" s="22" t="s">
        <v>13</v>
      </c>
      <c r="G7" s="23" t="s">
        <v>1395</v>
      </c>
      <c r="H7" s="23"/>
      <c r="I7" s="24" t="s">
        <v>1396</v>
      </c>
    </row>
    <row r="8" spans="1:9" s="39" customFormat="1">
      <c r="A8" s="15" t="s">
        <v>2135</v>
      </c>
      <c r="B8" s="109">
        <v>46195</v>
      </c>
      <c r="C8" s="25"/>
      <c r="D8" s="25"/>
      <c r="E8" s="25"/>
      <c r="F8" s="26" t="s">
        <v>1397</v>
      </c>
      <c r="G8" s="27">
        <v>200</v>
      </c>
      <c r="H8" s="27"/>
      <c r="I8" s="24" t="s">
        <v>1396</v>
      </c>
    </row>
    <row r="9" spans="1:9" s="39" customFormat="1" ht="15" thickBot="1">
      <c r="A9" s="15" t="s">
        <v>2136</v>
      </c>
      <c r="B9" s="25"/>
      <c r="C9" s="25"/>
      <c r="D9" s="25"/>
      <c r="E9" s="25"/>
      <c r="F9" s="28" t="s">
        <v>22</v>
      </c>
      <c r="G9" s="29" t="s">
        <v>22</v>
      </c>
      <c r="H9" s="29"/>
      <c r="I9" s="30"/>
    </row>
    <row r="10" spans="1:9" s="39" customFormat="1" ht="15" thickBot="1">
      <c r="A10" s="31"/>
      <c r="B10" s="32"/>
      <c r="C10" s="32"/>
      <c r="D10" s="32"/>
      <c r="E10" s="33"/>
      <c r="F10" s="34"/>
      <c r="G10" s="35"/>
      <c r="H10" s="35"/>
      <c r="I10" s="36"/>
    </row>
    <row r="11" spans="1:9" s="39" customFormat="1" ht="18">
      <c r="A11" s="37"/>
      <c r="B11" s="38" t="s">
        <v>0</v>
      </c>
      <c r="C11" s="38"/>
      <c r="D11" s="38"/>
      <c r="E11" s="38"/>
      <c r="F11" s="38"/>
      <c r="G11" s="38"/>
      <c r="H11" s="38"/>
      <c r="I11" s="37"/>
    </row>
    <row r="12" spans="1:9" ht="31.5" customHeight="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2157</v>
      </c>
      <c r="I12" s="1" t="s">
        <v>8</v>
      </c>
    </row>
    <row r="13" spans="1:9" s="121" customFormat="1" ht="20.100000000000001" customHeight="1">
      <c r="A13" s="119">
        <v>1</v>
      </c>
      <c r="B13" s="212" t="s">
        <v>9</v>
      </c>
      <c r="C13" s="212"/>
      <c r="D13" s="212"/>
      <c r="E13" s="212"/>
      <c r="F13" s="212"/>
      <c r="G13" s="212"/>
      <c r="H13" s="190"/>
      <c r="I13" s="120">
        <f>SUM(I14:I20)</f>
        <v>551086.97</v>
      </c>
    </row>
    <row r="14" spans="1:9" ht="16.5">
      <c r="A14" s="4" t="s">
        <v>10</v>
      </c>
      <c r="B14" s="5" t="s">
        <v>11</v>
      </c>
      <c r="C14" s="6" t="s">
        <v>12</v>
      </c>
      <c r="D14" s="5" t="s">
        <v>13</v>
      </c>
      <c r="E14" s="5" t="s">
        <v>14</v>
      </c>
      <c r="F14" s="7">
        <v>10</v>
      </c>
      <c r="G14" s="8">
        <v>430.02</v>
      </c>
      <c r="H14" s="8">
        <f>TRUNC(G14+G14*$I$5,2)</f>
        <v>531.22</v>
      </c>
      <c r="I14" s="9">
        <f>TRUNC(F14*H14,2)</f>
        <v>5312.2</v>
      </c>
    </row>
    <row r="15" spans="1:9">
      <c r="A15" s="4" t="s">
        <v>15</v>
      </c>
      <c r="B15" s="5" t="s">
        <v>16</v>
      </c>
      <c r="C15" s="6" t="s">
        <v>17</v>
      </c>
      <c r="D15" s="5" t="s">
        <v>13</v>
      </c>
      <c r="E15" s="5" t="s">
        <v>14</v>
      </c>
      <c r="F15" s="7">
        <v>480</v>
      </c>
      <c r="G15" s="8">
        <v>86.61</v>
      </c>
      <c r="H15" s="8">
        <f t="shared" ref="H15:H20" si="0">TRUNC(G15+G15*$I$5,2)</f>
        <v>106.99</v>
      </c>
      <c r="I15" s="9">
        <f t="shared" ref="I15:I20" si="1">TRUNC(F15*H15,2)</f>
        <v>51355.199999999997</v>
      </c>
    </row>
    <row r="16" spans="1:9" ht="24.75">
      <c r="A16" s="4" t="s">
        <v>18</v>
      </c>
      <c r="B16" s="5" t="s">
        <v>19</v>
      </c>
      <c r="C16" s="6" t="s">
        <v>20</v>
      </c>
      <c r="D16" s="5" t="s">
        <v>13</v>
      </c>
      <c r="E16" s="5" t="s">
        <v>21</v>
      </c>
      <c r="F16" s="7">
        <v>1</v>
      </c>
      <c r="G16" s="8">
        <v>2148.64</v>
      </c>
      <c r="H16" s="8">
        <f t="shared" si="0"/>
        <v>2654.33</v>
      </c>
      <c r="I16" s="9">
        <f t="shared" si="1"/>
        <v>2654.33</v>
      </c>
    </row>
    <row r="17" spans="1:9" ht="24.75">
      <c r="A17" s="4" t="s">
        <v>2148</v>
      </c>
      <c r="B17" s="5" t="s">
        <v>25</v>
      </c>
      <c r="C17" s="6" t="s">
        <v>26</v>
      </c>
      <c r="D17" s="5" t="s">
        <v>22</v>
      </c>
      <c r="E17" s="5" t="s">
        <v>27</v>
      </c>
      <c r="F17" s="7">
        <v>10</v>
      </c>
      <c r="G17" s="8">
        <v>1216.8599999999999</v>
      </c>
      <c r="H17" s="8">
        <f t="shared" si="0"/>
        <v>1503.25</v>
      </c>
      <c r="I17" s="9">
        <f t="shared" si="1"/>
        <v>15032.5</v>
      </c>
    </row>
    <row r="18" spans="1:9" ht="24.75">
      <c r="A18" s="4" t="s">
        <v>2149</v>
      </c>
      <c r="B18" s="5" t="s">
        <v>29</v>
      </c>
      <c r="C18" s="6" t="s">
        <v>30</v>
      </c>
      <c r="D18" s="5" t="s">
        <v>22</v>
      </c>
      <c r="E18" s="5" t="s">
        <v>27</v>
      </c>
      <c r="F18" s="7">
        <v>10</v>
      </c>
      <c r="G18" s="8">
        <v>995.92</v>
      </c>
      <c r="H18" s="8">
        <f t="shared" si="0"/>
        <v>1230.31</v>
      </c>
      <c r="I18" s="9">
        <f t="shared" si="1"/>
        <v>12303.1</v>
      </c>
    </row>
    <row r="19" spans="1:9" ht="24.75">
      <c r="A19" s="4" t="s">
        <v>24</v>
      </c>
      <c r="B19" s="5" t="s">
        <v>31</v>
      </c>
      <c r="C19" s="6" t="s">
        <v>32</v>
      </c>
      <c r="D19" s="5" t="s">
        <v>22</v>
      </c>
      <c r="E19" s="5" t="s">
        <v>27</v>
      </c>
      <c r="F19" s="7">
        <v>10</v>
      </c>
      <c r="G19" s="8">
        <v>1469.36</v>
      </c>
      <c r="H19" s="8">
        <f t="shared" si="0"/>
        <v>1815.18</v>
      </c>
      <c r="I19" s="9">
        <f t="shared" si="1"/>
        <v>18151.8</v>
      </c>
    </row>
    <row r="20" spans="1:9">
      <c r="A20" s="4" t="s">
        <v>28</v>
      </c>
      <c r="B20" s="5" t="s">
        <v>33</v>
      </c>
      <c r="C20" s="6" t="s">
        <v>34</v>
      </c>
      <c r="D20" s="5" t="s">
        <v>22</v>
      </c>
      <c r="E20" s="5" t="s">
        <v>21</v>
      </c>
      <c r="F20" s="7">
        <v>1</v>
      </c>
      <c r="G20" s="8">
        <f>'CCU-FNDE'!G70</f>
        <v>361254.75</v>
      </c>
      <c r="H20" s="8">
        <f t="shared" si="0"/>
        <v>446277.84</v>
      </c>
      <c r="I20" s="9">
        <f t="shared" si="1"/>
        <v>446277.84</v>
      </c>
    </row>
    <row r="21" spans="1:9" s="121" customFormat="1" ht="20.100000000000001" customHeight="1">
      <c r="A21" s="119">
        <v>2</v>
      </c>
      <c r="B21" s="212" t="s">
        <v>35</v>
      </c>
      <c r="C21" s="212"/>
      <c r="D21" s="212"/>
      <c r="E21" s="212"/>
      <c r="F21" s="212"/>
      <c r="G21" s="212"/>
      <c r="H21" s="190"/>
      <c r="I21" s="120">
        <f>I22+I24</f>
        <v>4076.8</v>
      </c>
    </row>
    <row r="22" spans="1:9" ht="20.100000000000001" customHeight="1">
      <c r="A22" s="2" t="s">
        <v>36</v>
      </c>
      <c r="B22" s="214" t="s">
        <v>37</v>
      </c>
      <c r="C22" s="214"/>
      <c r="D22" s="214"/>
      <c r="E22" s="214"/>
      <c r="F22" s="214"/>
      <c r="G22" s="214"/>
      <c r="H22" s="191"/>
      <c r="I22" s="3">
        <f>SUM(I23:I23)</f>
        <v>2160</v>
      </c>
    </row>
    <row r="23" spans="1:9" ht="24.75">
      <c r="A23" s="4" t="s">
        <v>38</v>
      </c>
      <c r="B23" s="5" t="s">
        <v>39</v>
      </c>
      <c r="C23" s="6" t="s">
        <v>40</v>
      </c>
      <c r="D23" s="5" t="s">
        <v>13</v>
      </c>
      <c r="E23" s="5" t="s">
        <v>14</v>
      </c>
      <c r="F23" s="7">
        <v>2400</v>
      </c>
      <c r="G23" s="8">
        <v>0.73</v>
      </c>
      <c r="H23" s="8">
        <f t="shared" ref="H23" si="2">TRUNC(G23+G23*$I$5,2)</f>
        <v>0.9</v>
      </c>
      <c r="I23" s="9">
        <f t="shared" ref="I23" si="3">TRUNC(F23*H23,2)</f>
        <v>2160</v>
      </c>
    </row>
    <row r="24" spans="1:9" ht="20.100000000000001" customHeight="1">
      <c r="A24" s="2" t="s">
        <v>48</v>
      </c>
      <c r="B24" s="214" t="s">
        <v>49</v>
      </c>
      <c r="C24" s="214"/>
      <c r="D24" s="214"/>
      <c r="E24" s="214"/>
      <c r="F24" s="214"/>
      <c r="G24" s="214"/>
      <c r="H24" s="191"/>
      <c r="I24" s="3">
        <f>SUM(I25:I27)</f>
        <v>1916.8000000000002</v>
      </c>
    </row>
    <row r="25" spans="1:9" ht="16.5">
      <c r="A25" s="4" t="s">
        <v>50</v>
      </c>
      <c r="B25" s="5" t="s">
        <v>42</v>
      </c>
      <c r="C25" s="6" t="s">
        <v>43</v>
      </c>
      <c r="D25" s="5" t="s">
        <v>13</v>
      </c>
      <c r="E25" s="5" t="s">
        <v>41</v>
      </c>
      <c r="F25" s="7">
        <v>12.47</v>
      </c>
      <c r="G25" s="8">
        <v>110.24</v>
      </c>
      <c r="H25" s="8">
        <f t="shared" ref="H25:H27" si="4">TRUNC(G25+G25*$I$5,2)</f>
        <v>136.18</v>
      </c>
      <c r="I25" s="9">
        <f t="shared" ref="I25:I27" si="5">TRUNC(F25*H25,2)</f>
        <v>1698.16</v>
      </c>
    </row>
    <row r="26" spans="1:9" ht="24.75">
      <c r="A26" s="4" t="s">
        <v>51</v>
      </c>
      <c r="B26" s="5" t="s">
        <v>44</v>
      </c>
      <c r="C26" s="6" t="s">
        <v>45</v>
      </c>
      <c r="D26" s="5" t="s">
        <v>13</v>
      </c>
      <c r="E26" s="5" t="s">
        <v>14</v>
      </c>
      <c r="F26" s="7">
        <v>10.36</v>
      </c>
      <c r="G26" s="8">
        <v>4.0199999999999996</v>
      </c>
      <c r="H26" s="8">
        <f t="shared" si="4"/>
        <v>4.96</v>
      </c>
      <c r="I26" s="9">
        <f t="shared" si="5"/>
        <v>51.38</v>
      </c>
    </row>
    <row r="27" spans="1:9" ht="33">
      <c r="A27" s="4" t="s">
        <v>52</v>
      </c>
      <c r="B27" s="5" t="s">
        <v>46</v>
      </c>
      <c r="C27" s="6" t="s">
        <v>47</v>
      </c>
      <c r="D27" s="5" t="s">
        <v>13</v>
      </c>
      <c r="E27" s="5" t="s">
        <v>41</v>
      </c>
      <c r="F27" s="7">
        <v>9.1300000000000008</v>
      </c>
      <c r="G27" s="8">
        <v>14.83</v>
      </c>
      <c r="H27" s="8">
        <f t="shared" si="4"/>
        <v>18.32</v>
      </c>
      <c r="I27" s="9">
        <f t="shared" si="5"/>
        <v>167.26</v>
      </c>
    </row>
    <row r="28" spans="1:9" s="121" customFormat="1" ht="20.100000000000001" customHeight="1">
      <c r="A28" s="119">
        <v>3</v>
      </c>
      <c r="B28" s="212" t="s">
        <v>53</v>
      </c>
      <c r="C28" s="212"/>
      <c r="D28" s="212"/>
      <c r="E28" s="212"/>
      <c r="F28" s="212"/>
      <c r="G28" s="212"/>
      <c r="H28" s="190"/>
      <c r="I28" s="120">
        <f>I29</f>
        <v>8208.39</v>
      </c>
    </row>
    <row r="29" spans="1:9" ht="20.100000000000001" customHeight="1">
      <c r="A29" s="2" t="s">
        <v>61</v>
      </c>
      <c r="B29" s="214" t="s">
        <v>62</v>
      </c>
      <c r="C29" s="214"/>
      <c r="D29" s="214"/>
      <c r="E29" s="214"/>
      <c r="F29" s="214"/>
      <c r="G29" s="214"/>
      <c r="H29" s="191"/>
      <c r="I29" s="3">
        <f>SUM(I30:I34)</f>
        <v>8208.39</v>
      </c>
    </row>
    <row r="30" spans="1:9" ht="16.5">
      <c r="A30" s="4" t="s">
        <v>63</v>
      </c>
      <c r="B30" s="5" t="s">
        <v>54</v>
      </c>
      <c r="C30" s="6" t="s">
        <v>55</v>
      </c>
      <c r="D30" s="5" t="s">
        <v>13</v>
      </c>
      <c r="E30" s="5" t="s">
        <v>14</v>
      </c>
      <c r="F30" s="7">
        <v>9.16</v>
      </c>
      <c r="G30" s="8">
        <v>47.71</v>
      </c>
      <c r="H30" s="8">
        <f t="shared" ref="H30:H34" si="6">TRUNC(G30+G30*$I$5,2)</f>
        <v>58.93</v>
      </c>
      <c r="I30" s="9">
        <f t="shared" ref="I30:I34" si="7">TRUNC(F30*H30,2)</f>
        <v>539.79</v>
      </c>
    </row>
    <row r="31" spans="1:9" ht="24.75">
      <c r="A31" s="4" t="s">
        <v>2150</v>
      </c>
      <c r="B31" s="5" t="s">
        <v>65</v>
      </c>
      <c r="C31" s="6" t="s">
        <v>66</v>
      </c>
      <c r="D31" s="5" t="s">
        <v>13</v>
      </c>
      <c r="E31" s="5" t="s">
        <v>14</v>
      </c>
      <c r="F31" s="7">
        <v>29.31</v>
      </c>
      <c r="G31" s="8">
        <v>107.38</v>
      </c>
      <c r="H31" s="8">
        <f t="shared" si="6"/>
        <v>132.65</v>
      </c>
      <c r="I31" s="9">
        <f t="shared" si="7"/>
        <v>3887.97</v>
      </c>
    </row>
    <row r="32" spans="1:9" ht="16.5">
      <c r="A32" s="4" t="s">
        <v>64</v>
      </c>
      <c r="B32" s="5" t="s">
        <v>57</v>
      </c>
      <c r="C32" s="6" t="s">
        <v>58</v>
      </c>
      <c r="D32" s="5" t="s">
        <v>13</v>
      </c>
      <c r="E32" s="5" t="s">
        <v>56</v>
      </c>
      <c r="F32" s="7">
        <v>63.1</v>
      </c>
      <c r="G32" s="8">
        <v>14.27</v>
      </c>
      <c r="H32" s="8">
        <f t="shared" si="6"/>
        <v>17.62</v>
      </c>
      <c r="I32" s="9">
        <f t="shared" si="7"/>
        <v>1111.82</v>
      </c>
    </row>
    <row r="33" spans="1:9" ht="16.5">
      <c r="A33" s="4" t="s">
        <v>67</v>
      </c>
      <c r="B33" s="5" t="s">
        <v>69</v>
      </c>
      <c r="C33" s="6" t="s">
        <v>70</v>
      </c>
      <c r="D33" s="5" t="s">
        <v>13</v>
      </c>
      <c r="E33" s="5" t="s">
        <v>56</v>
      </c>
      <c r="F33" s="7">
        <v>6.74</v>
      </c>
      <c r="G33" s="8">
        <v>17.52</v>
      </c>
      <c r="H33" s="8">
        <f t="shared" si="6"/>
        <v>21.64</v>
      </c>
      <c r="I33" s="9">
        <f t="shared" si="7"/>
        <v>145.85</v>
      </c>
    </row>
    <row r="34" spans="1:9" ht="24.75">
      <c r="A34" s="4" t="s">
        <v>68</v>
      </c>
      <c r="B34" s="5" t="s">
        <v>59</v>
      </c>
      <c r="C34" s="6" t="s">
        <v>60</v>
      </c>
      <c r="D34" s="5" t="s">
        <v>13</v>
      </c>
      <c r="E34" s="5" t="s">
        <v>41</v>
      </c>
      <c r="F34" s="7">
        <v>2.75</v>
      </c>
      <c r="G34" s="8">
        <v>742.66</v>
      </c>
      <c r="H34" s="8">
        <f t="shared" si="6"/>
        <v>917.44</v>
      </c>
      <c r="I34" s="9">
        <f t="shared" si="7"/>
        <v>2522.96</v>
      </c>
    </row>
    <row r="35" spans="1:9" s="121" customFormat="1" ht="20.100000000000001" customHeight="1">
      <c r="A35" s="119">
        <v>4</v>
      </c>
      <c r="B35" s="212" t="s">
        <v>71</v>
      </c>
      <c r="C35" s="212"/>
      <c r="D35" s="212"/>
      <c r="E35" s="212"/>
      <c r="F35" s="212"/>
      <c r="G35" s="212"/>
      <c r="H35" s="190"/>
      <c r="I35" s="120">
        <f>I36+I39+I44+I46</f>
        <v>345189.02</v>
      </c>
    </row>
    <row r="36" spans="1:9" ht="20.100000000000001" customHeight="1">
      <c r="A36" s="2" t="s">
        <v>72</v>
      </c>
      <c r="B36" s="214" t="s">
        <v>73</v>
      </c>
      <c r="C36" s="214"/>
      <c r="D36" s="214"/>
      <c r="E36" s="214"/>
      <c r="F36" s="214"/>
      <c r="G36" s="214"/>
      <c r="H36" s="191"/>
      <c r="I36" s="3">
        <f>SUM(I37:I38)</f>
        <v>5703.23</v>
      </c>
    </row>
    <row r="37" spans="1:9" ht="24.75">
      <c r="A37" s="4" t="s">
        <v>74</v>
      </c>
      <c r="B37" s="5" t="s">
        <v>75</v>
      </c>
      <c r="C37" s="6" t="s">
        <v>76</v>
      </c>
      <c r="D37" s="5" t="s">
        <v>13</v>
      </c>
      <c r="E37" s="5" t="s">
        <v>14</v>
      </c>
      <c r="F37" s="7">
        <v>51.02</v>
      </c>
      <c r="G37" s="8">
        <v>53.24</v>
      </c>
      <c r="H37" s="8">
        <f t="shared" ref="H37:H38" si="8">TRUNC(G37+G37*$I$5,2)</f>
        <v>65.77</v>
      </c>
      <c r="I37" s="9">
        <f t="shared" ref="I37:I38" si="9">TRUNC(F37*H37,2)</f>
        <v>3355.58</v>
      </c>
    </row>
    <row r="38" spans="1:9" ht="16.5">
      <c r="A38" s="4" t="s">
        <v>2151</v>
      </c>
      <c r="B38" s="5" t="s">
        <v>79</v>
      </c>
      <c r="C38" s="6" t="s">
        <v>80</v>
      </c>
      <c r="D38" s="5" t="s">
        <v>13</v>
      </c>
      <c r="E38" s="5" t="s">
        <v>41</v>
      </c>
      <c r="F38" s="7">
        <v>2.82</v>
      </c>
      <c r="G38" s="8">
        <v>673.9</v>
      </c>
      <c r="H38" s="8">
        <f t="shared" si="8"/>
        <v>832.5</v>
      </c>
      <c r="I38" s="9">
        <f t="shared" si="9"/>
        <v>2347.65</v>
      </c>
    </row>
    <row r="39" spans="1:9" ht="20.100000000000001" customHeight="1">
      <c r="A39" s="2" t="s">
        <v>83</v>
      </c>
      <c r="B39" s="214" t="s">
        <v>84</v>
      </c>
      <c r="C39" s="214"/>
      <c r="D39" s="214"/>
      <c r="E39" s="214"/>
      <c r="F39" s="214"/>
      <c r="G39" s="214"/>
      <c r="H39" s="191"/>
      <c r="I39" s="3">
        <f>SUM(I40:I43)</f>
        <v>2373.6400000000003</v>
      </c>
    </row>
    <row r="40" spans="1:9" ht="24.75">
      <c r="A40" s="4" t="s">
        <v>85</v>
      </c>
      <c r="B40" s="5" t="s">
        <v>75</v>
      </c>
      <c r="C40" s="6" t="s">
        <v>76</v>
      </c>
      <c r="D40" s="5" t="s">
        <v>13</v>
      </c>
      <c r="E40" s="5" t="s">
        <v>14</v>
      </c>
      <c r="F40" s="7">
        <v>16.02</v>
      </c>
      <c r="G40" s="8">
        <v>53.24</v>
      </c>
      <c r="H40" s="8">
        <f t="shared" ref="H40:H43" si="10">TRUNC(G40+G40*$I$5,2)</f>
        <v>65.77</v>
      </c>
      <c r="I40" s="9">
        <f t="shared" ref="I40:I43" si="11">TRUNC(F40*H40,2)</f>
        <v>1053.6300000000001</v>
      </c>
    </row>
    <row r="41" spans="1:9" ht="16.5">
      <c r="A41" s="4" t="s">
        <v>86</v>
      </c>
      <c r="B41" s="5" t="s">
        <v>81</v>
      </c>
      <c r="C41" s="6" t="s">
        <v>82</v>
      </c>
      <c r="D41" s="5" t="s">
        <v>13</v>
      </c>
      <c r="E41" s="5" t="s">
        <v>56</v>
      </c>
      <c r="F41" s="7">
        <v>41.19</v>
      </c>
      <c r="G41" s="8">
        <v>11.97</v>
      </c>
      <c r="H41" s="8">
        <f t="shared" si="10"/>
        <v>14.78</v>
      </c>
      <c r="I41" s="9">
        <f t="shared" si="11"/>
        <v>608.78</v>
      </c>
    </row>
    <row r="42" spans="1:9" ht="16.5">
      <c r="A42" s="4" t="s">
        <v>87</v>
      </c>
      <c r="B42" s="5" t="s">
        <v>77</v>
      </c>
      <c r="C42" s="6" t="s">
        <v>78</v>
      </c>
      <c r="D42" s="5" t="s">
        <v>13</v>
      </c>
      <c r="E42" s="5" t="s">
        <v>56</v>
      </c>
      <c r="F42" s="7">
        <v>9.1300000000000008</v>
      </c>
      <c r="G42" s="8">
        <v>14.35</v>
      </c>
      <c r="H42" s="8">
        <f t="shared" si="10"/>
        <v>17.72</v>
      </c>
      <c r="I42" s="9">
        <f t="shared" si="11"/>
        <v>161.78</v>
      </c>
    </row>
    <row r="43" spans="1:9" ht="16.5">
      <c r="A43" s="4" t="s">
        <v>88</v>
      </c>
      <c r="B43" s="5" t="s">
        <v>79</v>
      </c>
      <c r="C43" s="6" t="s">
        <v>80</v>
      </c>
      <c r="D43" s="5" t="s">
        <v>13</v>
      </c>
      <c r="E43" s="5" t="s">
        <v>41</v>
      </c>
      <c r="F43" s="7">
        <v>0.66</v>
      </c>
      <c r="G43" s="8">
        <v>673.9</v>
      </c>
      <c r="H43" s="8">
        <f t="shared" si="10"/>
        <v>832.5</v>
      </c>
      <c r="I43" s="9">
        <f t="shared" si="11"/>
        <v>549.45000000000005</v>
      </c>
    </row>
    <row r="44" spans="1:9" ht="20.100000000000001" customHeight="1">
      <c r="A44" s="2" t="s">
        <v>89</v>
      </c>
      <c r="B44" s="214" t="s">
        <v>90</v>
      </c>
      <c r="C44" s="214"/>
      <c r="D44" s="214"/>
      <c r="E44" s="214"/>
      <c r="F44" s="214"/>
      <c r="G44" s="214"/>
      <c r="H44" s="191"/>
      <c r="I44" s="3">
        <f>I45</f>
        <v>295543.3</v>
      </c>
    </row>
    <row r="45" spans="1:9" ht="24.75">
      <c r="A45" s="4" t="s">
        <v>91</v>
      </c>
      <c r="B45" s="5" t="s">
        <v>92</v>
      </c>
      <c r="C45" s="6" t="s">
        <v>93</v>
      </c>
      <c r="D45" s="5" t="s">
        <v>22</v>
      </c>
      <c r="E45" s="5" t="s">
        <v>56</v>
      </c>
      <c r="F45" s="7">
        <v>19006</v>
      </c>
      <c r="G45" s="8">
        <v>12.59</v>
      </c>
      <c r="H45" s="8">
        <f t="shared" ref="H45" si="12">TRUNC(G45+G45*$I$5,2)</f>
        <v>15.55</v>
      </c>
      <c r="I45" s="9">
        <f t="shared" ref="I45" si="13">TRUNC(F45*H45,2)</f>
        <v>295543.3</v>
      </c>
    </row>
    <row r="46" spans="1:9" ht="20.100000000000001" customHeight="1">
      <c r="A46" s="2" t="s">
        <v>94</v>
      </c>
      <c r="B46" s="214" t="s">
        <v>95</v>
      </c>
      <c r="C46" s="214"/>
      <c r="D46" s="214"/>
      <c r="E46" s="214"/>
      <c r="F46" s="214"/>
      <c r="G46" s="214"/>
      <c r="H46" s="191"/>
      <c r="I46" s="3">
        <f>I47+I52</f>
        <v>41568.850000000006</v>
      </c>
    </row>
    <row r="47" spans="1:9" ht="20.100000000000001" customHeight="1">
      <c r="A47" s="2" t="s">
        <v>96</v>
      </c>
      <c r="B47" s="214" t="s">
        <v>97</v>
      </c>
      <c r="C47" s="214"/>
      <c r="D47" s="214"/>
      <c r="E47" s="214"/>
      <c r="F47" s="214"/>
      <c r="G47" s="214"/>
      <c r="H47" s="191"/>
      <c r="I47" s="3">
        <f>SUM(I48:I51)</f>
        <v>4336.58</v>
      </c>
    </row>
    <row r="48" spans="1:9" ht="24.75">
      <c r="A48" s="4" t="s">
        <v>98</v>
      </c>
      <c r="B48" s="5" t="s">
        <v>99</v>
      </c>
      <c r="C48" s="6" t="s">
        <v>100</v>
      </c>
      <c r="D48" s="5" t="s">
        <v>13</v>
      </c>
      <c r="E48" s="5" t="s">
        <v>14</v>
      </c>
      <c r="F48" s="7">
        <f>954.7*0.05</f>
        <v>47.735000000000007</v>
      </c>
      <c r="G48" s="8">
        <v>3.89</v>
      </c>
      <c r="H48" s="8">
        <f t="shared" ref="H48:H51" si="14">TRUNC(G48+G48*$I$5,2)</f>
        <v>4.8</v>
      </c>
      <c r="I48" s="9">
        <f t="shared" ref="I48:I51" si="15">TRUNC(F48*H48,2)</f>
        <v>229.12</v>
      </c>
    </row>
    <row r="49" spans="1:9" ht="16.5">
      <c r="A49" s="4" t="s">
        <v>101</v>
      </c>
      <c r="B49" s="5" t="s">
        <v>102</v>
      </c>
      <c r="C49" s="6" t="s">
        <v>103</v>
      </c>
      <c r="D49" s="5" t="s">
        <v>13</v>
      </c>
      <c r="E49" s="5" t="s">
        <v>41</v>
      </c>
      <c r="F49" s="7">
        <f>47.74*0.05</f>
        <v>2.387</v>
      </c>
      <c r="G49" s="8">
        <v>268.19</v>
      </c>
      <c r="H49" s="8">
        <f t="shared" si="14"/>
        <v>331.3</v>
      </c>
      <c r="I49" s="9">
        <f t="shared" si="15"/>
        <v>790.81</v>
      </c>
    </row>
    <row r="50" spans="1:9" ht="16.5">
      <c r="A50" s="4" t="s">
        <v>104</v>
      </c>
      <c r="B50" s="5" t="s">
        <v>105</v>
      </c>
      <c r="C50" s="6" t="s">
        <v>106</v>
      </c>
      <c r="D50" s="5" t="s">
        <v>13</v>
      </c>
      <c r="E50" s="5" t="s">
        <v>14</v>
      </c>
      <c r="F50" s="7">
        <f>954.7*0.05</f>
        <v>47.735000000000007</v>
      </c>
      <c r="G50" s="8">
        <v>3.43</v>
      </c>
      <c r="H50" s="8">
        <f t="shared" si="14"/>
        <v>4.2300000000000004</v>
      </c>
      <c r="I50" s="9">
        <f t="shared" si="15"/>
        <v>201.91</v>
      </c>
    </row>
    <row r="51" spans="1:9" ht="24.75">
      <c r="A51" s="4" t="s">
        <v>107</v>
      </c>
      <c r="B51" s="5" t="s">
        <v>108</v>
      </c>
      <c r="C51" s="6" t="s">
        <v>109</v>
      </c>
      <c r="D51" s="5" t="s">
        <v>13</v>
      </c>
      <c r="E51" s="5" t="s">
        <v>41</v>
      </c>
      <c r="F51" s="7">
        <f>66.83*0.05</f>
        <v>3.3414999999999999</v>
      </c>
      <c r="G51" s="8">
        <v>754.56</v>
      </c>
      <c r="H51" s="8">
        <f t="shared" si="14"/>
        <v>932.14</v>
      </c>
      <c r="I51" s="9">
        <f t="shared" si="15"/>
        <v>3114.74</v>
      </c>
    </row>
    <row r="52" spans="1:9" ht="20.100000000000001" customHeight="1">
      <c r="A52" s="2" t="s">
        <v>110</v>
      </c>
      <c r="B52" s="214" t="s">
        <v>111</v>
      </c>
      <c r="C52" s="214"/>
      <c r="D52" s="214"/>
      <c r="E52" s="214"/>
      <c r="F52" s="214"/>
      <c r="G52" s="214"/>
      <c r="H52" s="191"/>
      <c r="I52" s="3">
        <f>SUM(I53:I56)</f>
        <v>37232.270000000004</v>
      </c>
    </row>
    <row r="53" spans="1:9" ht="24.75">
      <c r="A53" s="4" t="s">
        <v>112</v>
      </c>
      <c r="B53" s="5" t="s">
        <v>99</v>
      </c>
      <c r="C53" s="6" t="s">
        <v>100</v>
      </c>
      <c r="D53" s="5" t="s">
        <v>13</v>
      </c>
      <c r="E53" s="5" t="s">
        <v>14</v>
      </c>
      <c r="F53" s="7">
        <v>409.84</v>
      </c>
      <c r="G53" s="8">
        <v>3.89</v>
      </c>
      <c r="H53" s="8">
        <f t="shared" ref="H53:H56" si="16">TRUNC(G53+G53*$I$5,2)</f>
        <v>4.8</v>
      </c>
      <c r="I53" s="9">
        <f t="shared" ref="I53:I56" si="17">TRUNC(F53*H53,2)</f>
        <v>1967.23</v>
      </c>
    </row>
    <row r="54" spans="1:9" ht="16.5">
      <c r="A54" s="4" t="s">
        <v>113</v>
      </c>
      <c r="B54" s="5" t="s">
        <v>102</v>
      </c>
      <c r="C54" s="6" t="s">
        <v>103</v>
      </c>
      <c r="D54" s="5" t="s">
        <v>13</v>
      </c>
      <c r="E54" s="5" t="s">
        <v>41</v>
      </c>
      <c r="F54" s="7">
        <v>20.49</v>
      </c>
      <c r="G54" s="8">
        <v>268.19</v>
      </c>
      <c r="H54" s="8">
        <f t="shared" si="16"/>
        <v>331.3</v>
      </c>
      <c r="I54" s="9">
        <f t="shared" si="17"/>
        <v>6788.33</v>
      </c>
    </row>
    <row r="55" spans="1:9" ht="16.5">
      <c r="A55" s="4" t="s">
        <v>114</v>
      </c>
      <c r="B55" s="5" t="s">
        <v>105</v>
      </c>
      <c r="C55" s="6" t="s">
        <v>106</v>
      </c>
      <c r="D55" s="5" t="s">
        <v>13</v>
      </c>
      <c r="E55" s="5" t="s">
        <v>14</v>
      </c>
      <c r="F55" s="7">
        <v>409.84</v>
      </c>
      <c r="G55" s="8">
        <v>3.43</v>
      </c>
      <c r="H55" s="8">
        <f t="shared" si="16"/>
        <v>4.2300000000000004</v>
      </c>
      <c r="I55" s="9">
        <f t="shared" si="17"/>
        <v>1733.62</v>
      </c>
    </row>
    <row r="56" spans="1:9" ht="24.75">
      <c r="A56" s="4" t="s">
        <v>115</v>
      </c>
      <c r="B56" s="5" t="s">
        <v>108</v>
      </c>
      <c r="C56" s="6" t="s">
        <v>109</v>
      </c>
      <c r="D56" s="5" t="s">
        <v>13</v>
      </c>
      <c r="E56" s="5" t="s">
        <v>41</v>
      </c>
      <c r="F56" s="7">
        <v>28.69</v>
      </c>
      <c r="G56" s="8">
        <v>754.56</v>
      </c>
      <c r="H56" s="8">
        <f t="shared" si="16"/>
        <v>932.14</v>
      </c>
      <c r="I56" s="9">
        <f t="shared" si="17"/>
        <v>26743.09</v>
      </c>
    </row>
    <row r="57" spans="1:9" s="121" customFormat="1" ht="20.100000000000001" customHeight="1">
      <c r="A57" s="119">
        <v>5</v>
      </c>
      <c r="B57" s="212" t="s">
        <v>116</v>
      </c>
      <c r="C57" s="212"/>
      <c r="D57" s="212"/>
      <c r="E57" s="212"/>
      <c r="F57" s="212"/>
      <c r="G57" s="212"/>
      <c r="H57" s="190"/>
      <c r="I57" s="120">
        <f>I58+I60+I64+I66</f>
        <v>40330.590000000004</v>
      </c>
    </row>
    <row r="58" spans="1:9" ht="20.100000000000001" customHeight="1">
      <c r="A58" s="2" t="s">
        <v>117</v>
      </c>
      <c r="B58" s="214" t="s">
        <v>118</v>
      </c>
      <c r="C58" s="214"/>
      <c r="D58" s="214"/>
      <c r="E58" s="214"/>
      <c r="F58" s="214"/>
      <c r="G58" s="214"/>
      <c r="H58" s="191"/>
      <c r="I58" s="3">
        <f>SUM(I59)</f>
        <v>1932.66</v>
      </c>
    </row>
    <row r="59" spans="1:9" ht="24.75">
      <c r="A59" s="4" t="s">
        <v>119</v>
      </c>
      <c r="B59" s="5" t="s">
        <v>120</v>
      </c>
      <c r="C59" s="6" t="s">
        <v>121</v>
      </c>
      <c r="D59" s="5" t="s">
        <v>13</v>
      </c>
      <c r="E59" s="5" t="s">
        <v>14</v>
      </c>
      <c r="F59" s="7">
        <v>6.1</v>
      </c>
      <c r="G59" s="8">
        <v>256.47000000000003</v>
      </c>
      <c r="H59" s="8">
        <f t="shared" ref="H59" si="18">TRUNC(G59+G59*$I$5,2)</f>
        <v>316.83</v>
      </c>
      <c r="I59" s="9">
        <f t="shared" ref="I59" si="19">TRUNC(F59*H59,2)</f>
        <v>1932.66</v>
      </c>
    </row>
    <row r="60" spans="1:9" ht="20.100000000000001" customHeight="1">
      <c r="A60" s="2" t="s">
        <v>122</v>
      </c>
      <c r="B60" s="214" t="s">
        <v>123</v>
      </c>
      <c r="C60" s="214"/>
      <c r="D60" s="214"/>
      <c r="E60" s="214"/>
      <c r="F60" s="214"/>
      <c r="G60" s="214"/>
      <c r="H60" s="191"/>
      <c r="I60" s="3">
        <f>SUM(I61:I63)</f>
        <v>12736.4</v>
      </c>
    </row>
    <row r="61" spans="1:9" ht="24.75">
      <c r="A61" s="4" t="s">
        <v>124</v>
      </c>
      <c r="B61" s="5" t="s">
        <v>125</v>
      </c>
      <c r="C61" s="6" t="s">
        <v>126</v>
      </c>
      <c r="D61" s="5" t="s">
        <v>13</v>
      </c>
      <c r="E61" s="5" t="s">
        <v>14</v>
      </c>
      <c r="F61" s="7">
        <v>101.57</v>
      </c>
      <c r="G61" s="8">
        <v>64.459999999999994</v>
      </c>
      <c r="H61" s="8">
        <f t="shared" ref="H61:H63" si="20">TRUNC(G61+G61*$I$5,2)</f>
        <v>79.63</v>
      </c>
      <c r="I61" s="9">
        <f t="shared" ref="I61:I63" si="21">TRUNC(F61*H61,2)</f>
        <v>8088.01</v>
      </c>
    </row>
    <row r="62" spans="1:9" ht="24.75">
      <c r="A62" s="4" t="s">
        <v>127</v>
      </c>
      <c r="B62" s="5" t="s">
        <v>128</v>
      </c>
      <c r="C62" s="6" t="s">
        <v>129</v>
      </c>
      <c r="D62" s="5" t="s">
        <v>13</v>
      </c>
      <c r="E62" s="5" t="s">
        <v>14</v>
      </c>
      <c r="F62" s="7">
        <v>16.86</v>
      </c>
      <c r="G62" s="8">
        <v>106.03</v>
      </c>
      <c r="H62" s="8">
        <f t="shared" si="20"/>
        <v>130.97999999999999</v>
      </c>
      <c r="I62" s="9">
        <f t="shared" si="21"/>
        <v>2208.3200000000002</v>
      </c>
    </row>
    <row r="63" spans="1:9" ht="24.75">
      <c r="A63" s="4" t="s">
        <v>2152</v>
      </c>
      <c r="B63" s="5" t="s">
        <v>132</v>
      </c>
      <c r="C63" s="6" t="s">
        <v>133</v>
      </c>
      <c r="D63" s="5" t="s">
        <v>13</v>
      </c>
      <c r="E63" s="5" t="s">
        <v>14</v>
      </c>
      <c r="F63" s="7">
        <v>13.02</v>
      </c>
      <c r="G63" s="8">
        <v>151.71</v>
      </c>
      <c r="H63" s="8">
        <f t="shared" si="20"/>
        <v>187.41</v>
      </c>
      <c r="I63" s="9">
        <f t="shared" si="21"/>
        <v>2440.0700000000002</v>
      </c>
    </row>
    <row r="64" spans="1:9" ht="20.100000000000001" customHeight="1">
      <c r="A64" s="2" t="s">
        <v>134</v>
      </c>
      <c r="B64" s="214" t="s">
        <v>135</v>
      </c>
      <c r="C64" s="214"/>
      <c r="D64" s="214"/>
      <c r="E64" s="214"/>
      <c r="F64" s="214"/>
      <c r="G64" s="214"/>
      <c r="H64" s="191"/>
      <c r="I64" s="3">
        <f>I65</f>
        <v>4570.59</v>
      </c>
    </row>
    <row r="65" spans="1:9" ht="24.75">
      <c r="A65" s="4" t="s">
        <v>136</v>
      </c>
      <c r="B65" s="5" t="s">
        <v>130</v>
      </c>
      <c r="C65" s="6" t="s">
        <v>131</v>
      </c>
      <c r="D65" s="5" t="s">
        <v>13</v>
      </c>
      <c r="E65" s="5" t="s">
        <v>14</v>
      </c>
      <c r="F65" s="7">
        <v>42.84</v>
      </c>
      <c r="G65" s="8">
        <v>86.37</v>
      </c>
      <c r="H65" s="8">
        <f t="shared" ref="H65" si="22">TRUNC(G65+G65*$I$5,2)</f>
        <v>106.69</v>
      </c>
      <c r="I65" s="9">
        <f t="shared" ref="I65" si="23">TRUNC(F65*H65,2)</f>
        <v>4570.59</v>
      </c>
    </row>
    <row r="66" spans="1:9" ht="20.100000000000001" customHeight="1">
      <c r="A66" s="2" t="s">
        <v>137</v>
      </c>
      <c r="B66" s="214" t="s">
        <v>138</v>
      </c>
      <c r="C66" s="214"/>
      <c r="D66" s="214"/>
      <c r="E66" s="214"/>
      <c r="F66" s="214"/>
      <c r="G66" s="214"/>
      <c r="H66" s="191"/>
      <c r="I66" s="3">
        <f>SUM(I67:I70)</f>
        <v>21090.940000000002</v>
      </c>
    </row>
    <row r="67" spans="1:9" ht="16.5">
      <c r="A67" s="4" t="s">
        <v>139</v>
      </c>
      <c r="B67" s="5" t="s">
        <v>140</v>
      </c>
      <c r="C67" s="6" t="s">
        <v>141</v>
      </c>
      <c r="D67" s="5" t="s">
        <v>13</v>
      </c>
      <c r="E67" s="5" t="s">
        <v>14</v>
      </c>
      <c r="F67" s="7">
        <v>15.72</v>
      </c>
      <c r="G67" s="8">
        <v>742.27</v>
      </c>
      <c r="H67" s="8">
        <f t="shared" ref="H67:H70" si="24">TRUNC(G67+G67*$I$5,2)</f>
        <v>916.96</v>
      </c>
      <c r="I67" s="9">
        <f t="shared" ref="I67:I70" si="25">TRUNC(F67*H67,2)</f>
        <v>14414.61</v>
      </c>
    </row>
    <row r="68" spans="1:9">
      <c r="A68" s="4" t="s">
        <v>142</v>
      </c>
      <c r="B68" s="5" t="s">
        <v>143</v>
      </c>
      <c r="C68" s="6" t="s">
        <v>144</v>
      </c>
      <c r="D68" s="5" t="s">
        <v>22</v>
      </c>
      <c r="E68" s="5" t="s">
        <v>14</v>
      </c>
      <c r="F68" s="7">
        <v>7.2</v>
      </c>
      <c r="G68" s="8">
        <v>359.22</v>
      </c>
      <c r="H68" s="8">
        <f t="shared" si="24"/>
        <v>443.76</v>
      </c>
      <c r="I68" s="9">
        <f t="shared" si="25"/>
        <v>3195.07</v>
      </c>
    </row>
    <row r="69" spans="1:9" ht="24.75">
      <c r="A69" s="4" t="s">
        <v>145</v>
      </c>
      <c r="B69" s="5" t="s">
        <v>146</v>
      </c>
      <c r="C69" s="6" t="s">
        <v>147</v>
      </c>
      <c r="D69" s="5" t="s">
        <v>13</v>
      </c>
      <c r="E69" s="5" t="s">
        <v>14</v>
      </c>
      <c r="F69" s="7">
        <v>7.2</v>
      </c>
      <c r="G69" s="8">
        <v>63.4</v>
      </c>
      <c r="H69" s="8">
        <f t="shared" si="24"/>
        <v>78.319999999999993</v>
      </c>
      <c r="I69" s="9">
        <f t="shared" si="25"/>
        <v>563.9</v>
      </c>
    </row>
    <row r="70" spans="1:9">
      <c r="A70" s="4" t="s">
        <v>148</v>
      </c>
      <c r="B70" s="5" t="s">
        <v>149</v>
      </c>
      <c r="C70" s="6" t="s">
        <v>150</v>
      </c>
      <c r="D70" s="5" t="s">
        <v>22</v>
      </c>
      <c r="E70" s="5" t="s">
        <v>14</v>
      </c>
      <c r="F70" s="7">
        <v>3.57</v>
      </c>
      <c r="G70" s="8">
        <v>661.51</v>
      </c>
      <c r="H70" s="8">
        <f t="shared" si="24"/>
        <v>817.19</v>
      </c>
      <c r="I70" s="9">
        <f t="shared" si="25"/>
        <v>2917.36</v>
      </c>
    </row>
    <row r="71" spans="1:9" s="121" customFormat="1" ht="20.100000000000001" customHeight="1">
      <c r="A71" s="119">
        <v>6</v>
      </c>
      <c r="B71" s="212" t="s">
        <v>151</v>
      </c>
      <c r="C71" s="212"/>
      <c r="D71" s="212"/>
      <c r="E71" s="212"/>
      <c r="F71" s="212"/>
      <c r="G71" s="212"/>
      <c r="H71" s="190"/>
      <c r="I71" s="120">
        <f>I72+I80+I84+I92+I110+I113</f>
        <v>540842.91999999993</v>
      </c>
    </row>
    <row r="72" spans="1:9" ht="20.100000000000001" customHeight="1">
      <c r="A72" s="2" t="s">
        <v>152</v>
      </c>
      <c r="B72" s="214" t="s">
        <v>153</v>
      </c>
      <c r="C72" s="214"/>
      <c r="D72" s="214"/>
      <c r="E72" s="214"/>
      <c r="F72" s="214"/>
      <c r="G72" s="214"/>
      <c r="H72" s="191"/>
      <c r="I72" s="3">
        <f>SUM(I73:I79)</f>
        <v>81146.529999999984</v>
      </c>
    </row>
    <row r="73" spans="1:9" ht="33">
      <c r="A73" s="4" t="s">
        <v>154</v>
      </c>
      <c r="B73" s="5" t="s">
        <v>155</v>
      </c>
      <c r="C73" s="6" t="s">
        <v>156</v>
      </c>
      <c r="D73" s="5" t="s">
        <v>22</v>
      </c>
      <c r="E73" s="5" t="s">
        <v>21</v>
      </c>
      <c r="F73" s="7">
        <v>10</v>
      </c>
      <c r="G73" s="8">
        <v>1169.04</v>
      </c>
      <c r="H73" s="8">
        <f t="shared" ref="H73:H79" si="26">TRUNC(G73+G73*$I$5,2)</f>
        <v>1444.17</v>
      </c>
      <c r="I73" s="9">
        <f t="shared" ref="I73:I79" si="27">TRUNC(F73*H73,2)</f>
        <v>14441.7</v>
      </c>
    </row>
    <row r="74" spans="1:9" ht="33">
      <c r="A74" s="4" t="s">
        <v>157</v>
      </c>
      <c r="B74" s="5" t="s">
        <v>158</v>
      </c>
      <c r="C74" s="6" t="s">
        <v>159</v>
      </c>
      <c r="D74" s="5" t="s">
        <v>22</v>
      </c>
      <c r="E74" s="5" t="s">
        <v>21</v>
      </c>
      <c r="F74" s="7">
        <v>5</v>
      </c>
      <c r="G74" s="8">
        <v>2077.91</v>
      </c>
      <c r="H74" s="8">
        <f t="shared" si="26"/>
        <v>2566.9499999999998</v>
      </c>
      <c r="I74" s="9">
        <f t="shared" si="27"/>
        <v>12834.75</v>
      </c>
    </row>
    <row r="75" spans="1:9" ht="33">
      <c r="A75" s="4" t="s">
        <v>160</v>
      </c>
      <c r="B75" s="5" t="s">
        <v>161</v>
      </c>
      <c r="C75" s="6" t="s">
        <v>162</v>
      </c>
      <c r="D75" s="5" t="s">
        <v>22</v>
      </c>
      <c r="E75" s="5" t="s">
        <v>21</v>
      </c>
      <c r="F75" s="7">
        <v>6</v>
      </c>
      <c r="G75" s="8">
        <v>1277.99</v>
      </c>
      <c r="H75" s="8">
        <f t="shared" si="26"/>
        <v>1578.77</v>
      </c>
      <c r="I75" s="9">
        <f t="shared" si="27"/>
        <v>9472.6200000000008</v>
      </c>
    </row>
    <row r="76" spans="1:9" ht="33">
      <c r="A76" s="4" t="s">
        <v>163</v>
      </c>
      <c r="B76" s="5" t="s">
        <v>164</v>
      </c>
      <c r="C76" s="6" t="s">
        <v>165</v>
      </c>
      <c r="D76" s="5" t="s">
        <v>22</v>
      </c>
      <c r="E76" s="5" t="s">
        <v>21</v>
      </c>
      <c r="F76" s="7">
        <v>4</v>
      </c>
      <c r="G76" s="8">
        <v>1277.99</v>
      </c>
      <c r="H76" s="8">
        <f t="shared" si="26"/>
        <v>1578.77</v>
      </c>
      <c r="I76" s="9">
        <f t="shared" si="27"/>
        <v>6315.08</v>
      </c>
    </row>
    <row r="77" spans="1:9" ht="33">
      <c r="A77" s="4" t="s">
        <v>166</v>
      </c>
      <c r="B77" s="5" t="s">
        <v>167</v>
      </c>
      <c r="C77" s="6" t="s">
        <v>168</v>
      </c>
      <c r="D77" s="5" t="s">
        <v>22</v>
      </c>
      <c r="E77" s="5" t="s">
        <v>21</v>
      </c>
      <c r="F77" s="7">
        <v>10</v>
      </c>
      <c r="G77" s="8">
        <v>2077.91</v>
      </c>
      <c r="H77" s="8">
        <f t="shared" si="26"/>
        <v>2566.9499999999998</v>
      </c>
      <c r="I77" s="9">
        <f t="shared" si="27"/>
        <v>25669.5</v>
      </c>
    </row>
    <row r="78" spans="1:9" ht="16.5">
      <c r="A78" s="4" t="s">
        <v>169</v>
      </c>
      <c r="B78" s="5" t="s">
        <v>170</v>
      </c>
      <c r="C78" s="6" t="s">
        <v>171</v>
      </c>
      <c r="D78" s="5" t="s">
        <v>22</v>
      </c>
      <c r="E78" s="5" t="s">
        <v>21</v>
      </c>
      <c r="F78" s="7">
        <v>8</v>
      </c>
      <c r="G78" s="8">
        <v>1177.18</v>
      </c>
      <c r="H78" s="8">
        <f t="shared" si="26"/>
        <v>1454.23</v>
      </c>
      <c r="I78" s="9">
        <f t="shared" si="27"/>
        <v>11633.84</v>
      </c>
    </row>
    <row r="79" spans="1:9" ht="16.5">
      <c r="A79" s="4" t="s">
        <v>172</v>
      </c>
      <c r="B79" s="5" t="s">
        <v>173</v>
      </c>
      <c r="C79" s="6" t="s">
        <v>174</v>
      </c>
      <c r="D79" s="5" t="s">
        <v>22</v>
      </c>
      <c r="E79" s="5" t="s">
        <v>14</v>
      </c>
      <c r="F79" s="7">
        <v>3.6</v>
      </c>
      <c r="G79" s="8">
        <v>175.18</v>
      </c>
      <c r="H79" s="8">
        <f t="shared" si="26"/>
        <v>216.4</v>
      </c>
      <c r="I79" s="9">
        <f t="shared" si="27"/>
        <v>779.04</v>
      </c>
    </row>
    <row r="80" spans="1:9" ht="20.100000000000001" customHeight="1">
      <c r="A80" s="2" t="s">
        <v>175</v>
      </c>
      <c r="B80" s="214" t="s">
        <v>176</v>
      </c>
      <c r="C80" s="214"/>
      <c r="D80" s="214"/>
      <c r="E80" s="214"/>
      <c r="F80" s="214"/>
      <c r="G80" s="214"/>
      <c r="H80" s="191"/>
      <c r="I80" s="3">
        <f>SUM(I81:I83)</f>
        <v>11312.400000000001</v>
      </c>
    </row>
    <row r="81" spans="1:9">
      <c r="A81" s="4" t="s">
        <v>177</v>
      </c>
      <c r="B81" s="5" t="s">
        <v>178</v>
      </c>
      <c r="C81" s="6" t="s">
        <v>179</v>
      </c>
      <c r="D81" s="5" t="s">
        <v>13</v>
      </c>
      <c r="E81" s="5" t="s">
        <v>21</v>
      </c>
      <c r="F81" s="7">
        <v>8</v>
      </c>
      <c r="G81" s="8">
        <v>82.53</v>
      </c>
      <c r="H81" s="8">
        <f t="shared" ref="H81:H83" si="28">TRUNC(G81+G81*$I$5,2)</f>
        <v>101.95</v>
      </c>
      <c r="I81" s="9">
        <f t="shared" ref="I81:I83" si="29">TRUNC(F81*H81,2)</f>
        <v>815.6</v>
      </c>
    </row>
    <row r="82" spans="1:9" ht="16.5">
      <c r="A82" s="4" t="s">
        <v>180</v>
      </c>
      <c r="B82" s="5" t="s">
        <v>181</v>
      </c>
      <c r="C82" s="6" t="s">
        <v>182</v>
      </c>
      <c r="D82" s="5" t="s">
        <v>13</v>
      </c>
      <c r="E82" s="5" t="s">
        <v>21</v>
      </c>
      <c r="F82" s="7">
        <v>14</v>
      </c>
      <c r="G82" s="8">
        <v>324.89999999999998</v>
      </c>
      <c r="H82" s="8">
        <f t="shared" si="28"/>
        <v>401.36</v>
      </c>
      <c r="I82" s="9">
        <f t="shared" si="29"/>
        <v>5619.04</v>
      </c>
    </row>
    <row r="83" spans="1:9" ht="16.5">
      <c r="A83" s="4" t="s">
        <v>183</v>
      </c>
      <c r="B83" s="5" t="s">
        <v>184</v>
      </c>
      <c r="C83" s="6" t="s">
        <v>185</v>
      </c>
      <c r="D83" s="5" t="s">
        <v>22</v>
      </c>
      <c r="E83" s="5" t="s">
        <v>186</v>
      </c>
      <c r="F83" s="7">
        <v>19.2</v>
      </c>
      <c r="G83" s="8">
        <v>205.65</v>
      </c>
      <c r="H83" s="8">
        <f t="shared" si="28"/>
        <v>254.05</v>
      </c>
      <c r="I83" s="9">
        <f t="shared" si="29"/>
        <v>4877.76</v>
      </c>
    </row>
    <row r="84" spans="1:9" ht="20.100000000000001" customHeight="1">
      <c r="A84" s="2" t="s">
        <v>187</v>
      </c>
      <c r="B84" s="214" t="s">
        <v>188</v>
      </c>
      <c r="C84" s="214"/>
      <c r="D84" s="214"/>
      <c r="E84" s="214"/>
      <c r="F84" s="214"/>
      <c r="G84" s="214"/>
      <c r="H84" s="191"/>
      <c r="I84" s="3">
        <f>SUM(I85:I91)</f>
        <v>107817.44</v>
      </c>
    </row>
    <row r="85" spans="1:9" ht="24.75">
      <c r="A85" s="4" t="s">
        <v>189</v>
      </c>
      <c r="B85" s="5" t="s">
        <v>190</v>
      </c>
      <c r="C85" s="6" t="s">
        <v>191</v>
      </c>
      <c r="D85" s="5" t="s">
        <v>22</v>
      </c>
      <c r="E85" s="5" t="s">
        <v>21</v>
      </c>
      <c r="F85" s="7">
        <v>2.1</v>
      </c>
      <c r="G85" s="8">
        <v>896.64</v>
      </c>
      <c r="H85" s="8">
        <f t="shared" ref="H85:H91" si="30">TRUNC(G85+G85*$I$5,2)</f>
        <v>1107.6600000000001</v>
      </c>
      <c r="I85" s="9">
        <f t="shared" ref="I85:I91" si="31">TRUNC(F85*H85,2)</f>
        <v>2326.08</v>
      </c>
    </row>
    <row r="86" spans="1:9" ht="24.75">
      <c r="A86" s="4" t="s">
        <v>192</v>
      </c>
      <c r="B86" s="5" t="s">
        <v>193</v>
      </c>
      <c r="C86" s="6" t="s">
        <v>194</v>
      </c>
      <c r="D86" s="5" t="s">
        <v>22</v>
      </c>
      <c r="E86" s="5" t="s">
        <v>14</v>
      </c>
      <c r="F86" s="7">
        <v>1.68</v>
      </c>
      <c r="G86" s="8">
        <v>677.48</v>
      </c>
      <c r="H86" s="8">
        <f t="shared" si="30"/>
        <v>836.92</v>
      </c>
      <c r="I86" s="9">
        <f t="shared" si="31"/>
        <v>1406.02</v>
      </c>
    </row>
    <row r="87" spans="1:9" ht="24.75">
      <c r="A87" s="4" t="s">
        <v>195</v>
      </c>
      <c r="B87" s="5" t="s">
        <v>196</v>
      </c>
      <c r="C87" s="6" t="s">
        <v>197</v>
      </c>
      <c r="D87" s="5" t="s">
        <v>22</v>
      </c>
      <c r="E87" s="5" t="s">
        <v>14</v>
      </c>
      <c r="F87" s="7">
        <v>6.72</v>
      </c>
      <c r="G87" s="8">
        <v>677.48</v>
      </c>
      <c r="H87" s="8">
        <f t="shared" si="30"/>
        <v>836.92</v>
      </c>
      <c r="I87" s="9">
        <f t="shared" si="31"/>
        <v>5624.1</v>
      </c>
    </row>
    <row r="88" spans="1:9" ht="24.75">
      <c r="A88" s="4" t="s">
        <v>198</v>
      </c>
      <c r="B88" s="5" t="s">
        <v>199</v>
      </c>
      <c r="C88" s="6" t="s">
        <v>200</v>
      </c>
      <c r="D88" s="5" t="s">
        <v>22</v>
      </c>
      <c r="E88" s="5" t="s">
        <v>14</v>
      </c>
      <c r="F88" s="7">
        <v>143.1</v>
      </c>
      <c r="G88" s="8">
        <v>495.36</v>
      </c>
      <c r="H88" s="8">
        <f t="shared" si="30"/>
        <v>611.94000000000005</v>
      </c>
      <c r="I88" s="9">
        <f t="shared" si="31"/>
        <v>87568.61</v>
      </c>
    </row>
    <row r="89" spans="1:9" ht="24.75">
      <c r="A89" s="4" t="s">
        <v>201</v>
      </c>
      <c r="B89" s="5" t="s">
        <v>202</v>
      </c>
      <c r="C89" s="6" t="s">
        <v>203</v>
      </c>
      <c r="D89" s="5" t="s">
        <v>22</v>
      </c>
      <c r="E89" s="5" t="s">
        <v>14</v>
      </c>
      <c r="F89" s="7">
        <v>5.04</v>
      </c>
      <c r="G89" s="8">
        <v>495.36</v>
      </c>
      <c r="H89" s="8">
        <f t="shared" si="30"/>
        <v>611.94000000000005</v>
      </c>
      <c r="I89" s="9">
        <f t="shared" si="31"/>
        <v>3084.17</v>
      </c>
    </row>
    <row r="90" spans="1:9" ht="24.75">
      <c r="A90" s="4" t="s">
        <v>204</v>
      </c>
      <c r="B90" s="5" t="s">
        <v>205</v>
      </c>
      <c r="C90" s="6" t="s">
        <v>206</v>
      </c>
      <c r="D90" s="5" t="s">
        <v>22</v>
      </c>
      <c r="E90" s="5" t="s">
        <v>14</v>
      </c>
      <c r="F90" s="7">
        <v>4.08</v>
      </c>
      <c r="G90" s="8">
        <v>677.48</v>
      </c>
      <c r="H90" s="8">
        <f t="shared" si="30"/>
        <v>836.92</v>
      </c>
      <c r="I90" s="9">
        <f t="shared" si="31"/>
        <v>3414.63</v>
      </c>
    </row>
    <row r="91" spans="1:9" ht="33">
      <c r="A91" s="4" t="s">
        <v>207</v>
      </c>
      <c r="B91" s="5" t="s">
        <v>208</v>
      </c>
      <c r="C91" s="6" t="s">
        <v>209</v>
      </c>
      <c r="D91" s="5" t="s">
        <v>22</v>
      </c>
      <c r="E91" s="5" t="s">
        <v>14</v>
      </c>
      <c r="F91" s="7">
        <v>5.25</v>
      </c>
      <c r="G91" s="8">
        <v>677.48</v>
      </c>
      <c r="H91" s="8">
        <f t="shared" si="30"/>
        <v>836.92</v>
      </c>
      <c r="I91" s="9">
        <f t="shared" si="31"/>
        <v>4393.83</v>
      </c>
    </row>
    <row r="92" spans="1:9" ht="20.100000000000001" customHeight="1">
      <c r="A92" s="2" t="s">
        <v>210</v>
      </c>
      <c r="B92" s="214" t="s">
        <v>211</v>
      </c>
      <c r="C92" s="214"/>
      <c r="D92" s="214"/>
      <c r="E92" s="214"/>
      <c r="F92" s="214"/>
      <c r="G92" s="214"/>
      <c r="H92" s="191"/>
      <c r="I92" s="3">
        <f>SUM(I93:I109)</f>
        <v>113582.22</v>
      </c>
    </row>
    <row r="93" spans="1:9" ht="24.75">
      <c r="A93" s="4" t="s">
        <v>212</v>
      </c>
      <c r="B93" s="5" t="s">
        <v>213</v>
      </c>
      <c r="C93" s="6" t="s">
        <v>214</v>
      </c>
      <c r="D93" s="5" t="s">
        <v>22</v>
      </c>
      <c r="E93" s="5" t="s">
        <v>14</v>
      </c>
      <c r="F93" s="7">
        <v>1.75</v>
      </c>
      <c r="G93" s="8">
        <v>641.74</v>
      </c>
      <c r="H93" s="8">
        <f t="shared" ref="H93:H109" si="32">TRUNC(G93+G93*$I$5,2)</f>
        <v>792.77</v>
      </c>
      <c r="I93" s="9">
        <f t="shared" ref="I93:I109" si="33">TRUNC(F93*H93,2)</f>
        <v>1387.34</v>
      </c>
    </row>
    <row r="94" spans="1:9" ht="24.75">
      <c r="A94" s="4" t="s">
        <v>215</v>
      </c>
      <c r="B94" s="5" t="s">
        <v>216</v>
      </c>
      <c r="C94" s="6" t="s">
        <v>217</v>
      </c>
      <c r="D94" s="5" t="s">
        <v>22</v>
      </c>
      <c r="E94" s="5" t="s">
        <v>14</v>
      </c>
      <c r="F94" s="7">
        <v>1.6</v>
      </c>
      <c r="G94" s="8">
        <v>641.74</v>
      </c>
      <c r="H94" s="8">
        <f t="shared" si="32"/>
        <v>792.77</v>
      </c>
      <c r="I94" s="9">
        <f t="shared" si="33"/>
        <v>1268.43</v>
      </c>
    </row>
    <row r="95" spans="1:9" ht="24.75">
      <c r="A95" s="4" t="s">
        <v>218</v>
      </c>
      <c r="B95" s="5" t="s">
        <v>219</v>
      </c>
      <c r="C95" s="6" t="s">
        <v>220</v>
      </c>
      <c r="D95" s="5" t="s">
        <v>22</v>
      </c>
      <c r="E95" s="5" t="s">
        <v>14</v>
      </c>
      <c r="F95" s="7">
        <v>3.22</v>
      </c>
      <c r="G95" s="8">
        <v>678.48</v>
      </c>
      <c r="H95" s="8">
        <f t="shared" si="32"/>
        <v>838.16</v>
      </c>
      <c r="I95" s="9">
        <f t="shared" si="33"/>
        <v>2698.87</v>
      </c>
    </row>
    <row r="96" spans="1:9" ht="24.75">
      <c r="A96" s="4" t="s">
        <v>221</v>
      </c>
      <c r="B96" s="5" t="s">
        <v>222</v>
      </c>
      <c r="C96" s="6" t="s">
        <v>223</v>
      </c>
      <c r="D96" s="5" t="s">
        <v>22</v>
      </c>
      <c r="E96" s="5" t="s">
        <v>14</v>
      </c>
      <c r="F96" s="7">
        <v>2.0299999999999998</v>
      </c>
      <c r="G96" s="8">
        <v>641.74</v>
      </c>
      <c r="H96" s="8">
        <f t="shared" si="32"/>
        <v>792.77</v>
      </c>
      <c r="I96" s="9">
        <f t="shared" si="33"/>
        <v>1609.32</v>
      </c>
    </row>
    <row r="97" spans="1:9" ht="24.75">
      <c r="A97" s="4" t="s">
        <v>224</v>
      </c>
      <c r="B97" s="5" t="s">
        <v>225</v>
      </c>
      <c r="C97" s="6" t="s">
        <v>226</v>
      </c>
      <c r="D97" s="5" t="s">
        <v>22</v>
      </c>
      <c r="E97" s="5" t="s">
        <v>14</v>
      </c>
      <c r="F97" s="7">
        <v>2.16</v>
      </c>
      <c r="G97" s="8">
        <v>678.48</v>
      </c>
      <c r="H97" s="8">
        <f t="shared" si="32"/>
        <v>838.16</v>
      </c>
      <c r="I97" s="9">
        <f t="shared" si="33"/>
        <v>1810.42</v>
      </c>
    </row>
    <row r="98" spans="1:9" ht="24.75">
      <c r="A98" s="4" t="s">
        <v>227</v>
      </c>
      <c r="B98" s="5" t="s">
        <v>228</v>
      </c>
      <c r="C98" s="6" t="s">
        <v>229</v>
      </c>
      <c r="D98" s="5" t="s">
        <v>22</v>
      </c>
      <c r="E98" s="5" t="s">
        <v>14</v>
      </c>
      <c r="F98" s="7">
        <v>2.1</v>
      </c>
      <c r="G98" s="8">
        <v>641.74</v>
      </c>
      <c r="H98" s="8">
        <f t="shared" si="32"/>
        <v>792.77</v>
      </c>
      <c r="I98" s="9">
        <f t="shared" si="33"/>
        <v>1664.81</v>
      </c>
    </row>
    <row r="99" spans="1:9" ht="24.75">
      <c r="A99" s="4" t="s">
        <v>230</v>
      </c>
      <c r="B99" s="5" t="s">
        <v>231</v>
      </c>
      <c r="C99" s="6" t="s">
        <v>232</v>
      </c>
      <c r="D99" s="5" t="s">
        <v>22</v>
      </c>
      <c r="E99" s="5" t="s">
        <v>14</v>
      </c>
      <c r="F99" s="7">
        <v>12.6</v>
      </c>
      <c r="G99" s="8">
        <v>641.74</v>
      </c>
      <c r="H99" s="8">
        <f t="shared" si="32"/>
        <v>792.77</v>
      </c>
      <c r="I99" s="9">
        <f t="shared" si="33"/>
        <v>9988.9</v>
      </c>
    </row>
    <row r="100" spans="1:9" ht="24.75">
      <c r="A100" s="4" t="s">
        <v>233</v>
      </c>
      <c r="B100" s="5" t="s">
        <v>234</v>
      </c>
      <c r="C100" s="6" t="s">
        <v>235</v>
      </c>
      <c r="D100" s="5" t="s">
        <v>22</v>
      </c>
      <c r="E100" s="5" t="s">
        <v>14</v>
      </c>
      <c r="F100" s="7">
        <v>6.3</v>
      </c>
      <c r="G100" s="8">
        <v>641.74</v>
      </c>
      <c r="H100" s="8">
        <f t="shared" si="32"/>
        <v>792.77</v>
      </c>
      <c r="I100" s="9">
        <f t="shared" si="33"/>
        <v>4994.45</v>
      </c>
    </row>
    <row r="101" spans="1:9" ht="24.75">
      <c r="A101" s="4" t="s">
        <v>236</v>
      </c>
      <c r="B101" s="5" t="s">
        <v>237</v>
      </c>
      <c r="C101" s="6" t="s">
        <v>238</v>
      </c>
      <c r="D101" s="5" t="s">
        <v>22</v>
      </c>
      <c r="E101" s="5" t="s">
        <v>14</v>
      </c>
      <c r="F101" s="7">
        <v>18.899999999999999</v>
      </c>
      <c r="G101" s="8">
        <v>641.74</v>
      </c>
      <c r="H101" s="8">
        <f t="shared" si="32"/>
        <v>792.77</v>
      </c>
      <c r="I101" s="9">
        <f t="shared" si="33"/>
        <v>14983.35</v>
      </c>
    </row>
    <row r="102" spans="1:9" ht="24.75">
      <c r="A102" s="4" t="s">
        <v>239</v>
      </c>
      <c r="B102" s="5" t="s">
        <v>240</v>
      </c>
      <c r="C102" s="6" t="s">
        <v>241</v>
      </c>
      <c r="D102" s="5" t="s">
        <v>22</v>
      </c>
      <c r="E102" s="5" t="s">
        <v>14</v>
      </c>
      <c r="F102" s="7">
        <v>2.1</v>
      </c>
      <c r="G102" s="8">
        <v>641.74</v>
      </c>
      <c r="H102" s="8">
        <f t="shared" si="32"/>
        <v>792.77</v>
      </c>
      <c r="I102" s="9">
        <f t="shared" si="33"/>
        <v>1664.81</v>
      </c>
    </row>
    <row r="103" spans="1:9" ht="24.75">
      <c r="A103" s="4" t="s">
        <v>242</v>
      </c>
      <c r="B103" s="5" t="s">
        <v>243</v>
      </c>
      <c r="C103" s="6" t="s">
        <v>244</v>
      </c>
      <c r="D103" s="5" t="s">
        <v>22</v>
      </c>
      <c r="E103" s="5" t="s">
        <v>14</v>
      </c>
      <c r="F103" s="7">
        <v>6.3</v>
      </c>
      <c r="G103" s="8">
        <v>641.74</v>
      </c>
      <c r="H103" s="8">
        <f t="shared" si="32"/>
        <v>792.77</v>
      </c>
      <c r="I103" s="9">
        <f t="shared" si="33"/>
        <v>4994.45</v>
      </c>
    </row>
    <row r="104" spans="1:9" ht="24.75">
      <c r="A104" s="4" t="s">
        <v>245</v>
      </c>
      <c r="B104" s="5" t="s">
        <v>246</v>
      </c>
      <c r="C104" s="6" t="s">
        <v>247</v>
      </c>
      <c r="D104" s="5" t="s">
        <v>22</v>
      </c>
      <c r="E104" s="5" t="s">
        <v>14</v>
      </c>
      <c r="F104" s="7">
        <v>8.4</v>
      </c>
      <c r="G104" s="8">
        <v>641.74</v>
      </c>
      <c r="H104" s="8">
        <f t="shared" si="32"/>
        <v>792.77</v>
      </c>
      <c r="I104" s="9">
        <f t="shared" si="33"/>
        <v>6659.26</v>
      </c>
    </row>
    <row r="105" spans="1:9" ht="24.75">
      <c r="A105" s="4" t="s">
        <v>248</v>
      </c>
      <c r="B105" s="5" t="s">
        <v>249</v>
      </c>
      <c r="C105" s="6" t="s">
        <v>250</v>
      </c>
      <c r="D105" s="5" t="s">
        <v>22</v>
      </c>
      <c r="E105" s="5" t="s">
        <v>14</v>
      </c>
      <c r="F105" s="7">
        <v>12.6</v>
      </c>
      <c r="G105" s="8">
        <v>641.74</v>
      </c>
      <c r="H105" s="8">
        <f t="shared" si="32"/>
        <v>792.77</v>
      </c>
      <c r="I105" s="9">
        <f t="shared" si="33"/>
        <v>9988.9</v>
      </c>
    </row>
    <row r="106" spans="1:9" ht="24.75">
      <c r="A106" s="4" t="s">
        <v>251</v>
      </c>
      <c r="B106" s="5" t="s">
        <v>252</v>
      </c>
      <c r="C106" s="6" t="s">
        <v>253</v>
      </c>
      <c r="D106" s="5" t="s">
        <v>22</v>
      </c>
      <c r="E106" s="5" t="s">
        <v>14</v>
      </c>
      <c r="F106" s="7">
        <v>33.6</v>
      </c>
      <c r="G106" s="8">
        <v>641.74</v>
      </c>
      <c r="H106" s="8">
        <f t="shared" si="32"/>
        <v>792.77</v>
      </c>
      <c r="I106" s="9">
        <f t="shared" si="33"/>
        <v>26637.07</v>
      </c>
    </row>
    <row r="107" spans="1:9" ht="24.75">
      <c r="A107" s="4" t="s">
        <v>254</v>
      </c>
      <c r="B107" s="5" t="s">
        <v>255</v>
      </c>
      <c r="C107" s="6" t="s">
        <v>256</v>
      </c>
      <c r="D107" s="5" t="s">
        <v>22</v>
      </c>
      <c r="E107" s="5" t="s">
        <v>14</v>
      </c>
      <c r="F107" s="7">
        <v>16.8</v>
      </c>
      <c r="G107" s="8">
        <v>641.74</v>
      </c>
      <c r="H107" s="8">
        <f t="shared" si="32"/>
        <v>792.77</v>
      </c>
      <c r="I107" s="9">
        <f t="shared" si="33"/>
        <v>13318.53</v>
      </c>
    </row>
    <row r="108" spans="1:9" ht="24.75">
      <c r="A108" s="4" t="s">
        <v>257</v>
      </c>
      <c r="B108" s="5" t="s">
        <v>258</v>
      </c>
      <c r="C108" s="6" t="s">
        <v>259</v>
      </c>
      <c r="D108" s="5" t="s">
        <v>22</v>
      </c>
      <c r="E108" s="5" t="s">
        <v>14</v>
      </c>
      <c r="F108" s="7">
        <v>5.44</v>
      </c>
      <c r="G108" s="8">
        <v>678.48</v>
      </c>
      <c r="H108" s="8">
        <f t="shared" si="32"/>
        <v>838.16</v>
      </c>
      <c r="I108" s="9">
        <f t="shared" si="33"/>
        <v>4559.59</v>
      </c>
    </row>
    <row r="109" spans="1:9" ht="16.5">
      <c r="A109" s="4" t="s">
        <v>260</v>
      </c>
      <c r="B109" s="5" t="s">
        <v>261</v>
      </c>
      <c r="C109" s="6" t="s">
        <v>262</v>
      </c>
      <c r="D109" s="5" t="s">
        <v>22</v>
      </c>
      <c r="E109" s="5" t="s">
        <v>14</v>
      </c>
      <c r="F109" s="7">
        <v>19.38</v>
      </c>
      <c r="G109" s="8">
        <v>223.62</v>
      </c>
      <c r="H109" s="8">
        <f t="shared" si="32"/>
        <v>276.25</v>
      </c>
      <c r="I109" s="9">
        <f t="shared" si="33"/>
        <v>5353.72</v>
      </c>
    </row>
    <row r="110" spans="1:9" ht="20.100000000000001" customHeight="1">
      <c r="A110" s="2" t="s">
        <v>263</v>
      </c>
      <c r="B110" s="214" t="s">
        <v>264</v>
      </c>
      <c r="C110" s="214"/>
      <c r="D110" s="214"/>
      <c r="E110" s="214"/>
      <c r="F110" s="214"/>
      <c r="G110" s="214"/>
      <c r="H110" s="191"/>
      <c r="I110" s="3">
        <f>SUM(I111:I112)</f>
        <v>9463.0499999999993</v>
      </c>
    </row>
    <row r="111" spans="1:9" ht="16.5">
      <c r="A111" s="4" t="s">
        <v>265</v>
      </c>
      <c r="B111" s="5" t="s">
        <v>266</v>
      </c>
      <c r="C111" s="6" t="s">
        <v>267</v>
      </c>
      <c r="D111" s="5" t="s">
        <v>22</v>
      </c>
      <c r="E111" s="5" t="s">
        <v>14</v>
      </c>
      <c r="F111" s="7">
        <v>4.03</v>
      </c>
      <c r="G111" s="8">
        <v>661.51</v>
      </c>
      <c r="H111" s="8">
        <f t="shared" ref="H111:H112" si="34">TRUNC(G111+G111*$I$5,2)</f>
        <v>817.19</v>
      </c>
      <c r="I111" s="9">
        <f t="shared" ref="I111:I112" si="35">TRUNC(F111*H111,2)</f>
        <v>3293.27</v>
      </c>
    </row>
    <row r="112" spans="1:9" ht="24.75">
      <c r="A112" s="4" t="s">
        <v>268</v>
      </c>
      <c r="B112" s="5" t="s">
        <v>269</v>
      </c>
      <c r="C112" s="6" t="s">
        <v>270</v>
      </c>
      <c r="D112" s="5" t="s">
        <v>22</v>
      </c>
      <c r="E112" s="5" t="s">
        <v>14</v>
      </c>
      <c r="F112" s="7">
        <v>7.55</v>
      </c>
      <c r="G112" s="8">
        <v>661.51</v>
      </c>
      <c r="H112" s="8">
        <f t="shared" si="34"/>
        <v>817.19</v>
      </c>
      <c r="I112" s="9">
        <f t="shared" si="35"/>
        <v>6169.78</v>
      </c>
    </row>
    <row r="113" spans="1:9" ht="20.100000000000001" customHeight="1">
      <c r="A113" s="2" t="s">
        <v>271</v>
      </c>
      <c r="B113" s="214" t="s">
        <v>272</v>
      </c>
      <c r="C113" s="214"/>
      <c r="D113" s="214"/>
      <c r="E113" s="214"/>
      <c r="F113" s="214"/>
      <c r="G113" s="214"/>
      <c r="H113" s="191"/>
      <c r="I113" s="3">
        <f>SUM(I114:I120)</f>
        <v>217521.28000000003</v>
      </c>
    </row>
    <row r="114" spans="1:9" ht="16.5">
      <c r="A114" s="4" t="s">
        <v>273</v>
      </c>
      <c r="B114" s="5" t="s">
        <v>274</v>
      </c>
      <c r="C114" s="6" t="s">
        <v>275</v>
      </c>
      <c r="D114" s="5" t="s">
        <v>22</v>
      </c>
      <c r="E114" s="5" t="s">
        <v>14</v>
      </c>
      <c r="F114" s="7">
        <v>2.97</v>
      </c>
      <c r="G114" s="8">
        <v>817.21</v>
      </c>
      <c r="H114" s="8">
        <f t="shared" ref="H114:H120" si="36">TRUNC(G114+G114*$I$5,2)</f>
        <v>1009.54</v>
      </c>
      <c r="I114" s="9">
        <f t="shared" ref="I114:I120" si="37">TRUNC(F114*H114,2)</f>
        <v>2998.33</v>
      </c>
    </row>
    <row r="115" spans="1:9" ht="16.5">
      <c r="A115" s="4" t="s">
        <v>276</v>
      </c>
      <c r="B115" s="5" t="s">
        <v>277</v>
      </c>
      <c r="C115" s="6" t="s">
        <v>278</v>
      </c>
      <c r="D115" s="5" t="s">
        <v>22</v>
      </c>
      <c r="E115" s="5" t="s">
        <v>14</v>
      </c>
      <c r="F115" s="7">
        <v>7.29</v>
      </c>
      <c r="G115" s="8">
        <v>809.89</v>
      </c>
      <c r="H115" s="8">
        <f t="shared" si="36"/>
        <v>1000.5</v>
      </c>
      <c r="I115" s="9">
        <f t="shared" si="37"/>
        <v>7293.64</v>
      </c>
    </row>
    <row r="116" spans="1:9" ht="16.5">
      <c r="A116" s="4" t="s">
        <v>279</v>
      </c>
      <c r="B116" s="5" t="s">
        <v>280</v>
      </c>
      <c r="C116" s="6" t="s">
        <v>281</v>
      </c>
      <c r="D116" s="5" t="s">
        <v>22</v>
      </c>
      <c r="E116" s="5" t="s">
        <v>14</v>
      </c>
      <c r="F116" s="7">
        <v>164.44</v>
      </c>
      <c r="G116" s="8">
        <v>795.79</v>
      </c>
      <c r="H116" s="8">
        <f t="shared" si="36"/>
        <v>983.08</v>
      </c>
      <c r="I116" s="9">
        <f t="shared" si="37"/>
        <v>161657.67000000001</v>
      </c>
    </row>
    <row r="117" spans="1:9">
      <c r="A117" s="4" t="s">
        <v>282</v>
      </c>
      <c r="B117" s="5" t="s">
        <v>283</v>
      </c>
      <c r="C117" s="6" t="s">
        <v>284</v>
      </c>
      <c r="D117" s="5" t="s">
        <v>22</v>
      </c>
      <c r="E117" s="5" t="s">
        <v>14</v>
      </c>
      <c r="F117" s="7">
        <v>69.790000000000006</v>
      </c>
      <c r="G117" s="8">
        <v>299.82</v>
      </c>
      <c r="H117" s="8">
        <f t="shared" si="36"/>
        <v>370.38</v>
      </c>
      <c r="I117" s="9">
        <f t="shared" si="37"/>
        <v>25848.82</v>
      </c>
    </row>
    <row r="118" spans="1:9" ht="24.75">
      <c r="A118" s="4" t="s">
        <v>285</v>
      </c>
      <c r="B118" s="5" t="s">
        <v>286</v>
      </c>
      <c r="C118" s="6" t="s">
        <v>287</v>
      </c>
      <c r="D118" s="5" t="s">
        <v>22</v>
      </c>
      <c r="E118" s="5" t="s">
        <v>14</v>
      </c>
      <c r="F118" s="7">
        <v>6.3</v>
      </c>
      <c r="G118" s="8">
        <v>1182.6199999999999</v>
      </c>
      <c r="H118" s="8">
        <f t="shared" si="36"/>
        <v>1460.95</v>
      </c>
      <c r="I118" s="9">
        <f t="shared" si="37"/>
        <v>9203.98</v>
      </c>
    </row>
    <row r="119" spans="1:9" ht="24.75">
      <c r="A119" s="4" t="s">
        <v>288</v>
      </c>
      <c r="B119" s="5" t="s">
        <v>289</v>
      </c>
      <c r="C119" s="6" t="s">
        <v>290</v>
      </c>
      <c r="D119" s="5" t="s">
        <v>22</v>
      </c>
      <c r="E119" s="5" t="s">
        <v>14</v>
      </c>
      <c r="F119" s="7">
        <v>4.8</v>
      </c>
      <c r="G119" s="8">
        <v>1182.6199999999999</v>
      </c>
      <c r="H119" s="8">
        <f t="shared" si="36"/>
        <v>1460.95</v>
      </c>
      <c r="I119" s="9">
        <f t="shared" si="37"/>
        <v>7012.56</v>
      </c>
    </row>
    <row r="120" spans="1:9" ht="24.75">
      <c r="A120" s="4" t="s">
        <v>291</v>
      </c>
      <c r="B120" s="5" t="s">
        <v>292</v>
      </c>
      <c r="C120" s="6" t="s">
        <v>293</v>
      </c>
      <c r="D120" s="5" t="s">
        <v>22</v>
      </c>
      <c r="E120" s="5" t="s">
        <v>14</v>
      </c>
      <c r="F120" s="7">
        <v>2.4</v>
      </c>
      <c r="G120" s="8">
        <v>1182.6199999999999</v>
      </c>
      <c r="H120" s="8">
        <f t="shared" si="36"/>
        <v>1460.95</v>
      </c>
      <c r="I120" s="9">
        <f t="shared" si="37"/>
        <v>3506.28</v>
      </c>
    </row>
    <row r="121" spans="1:9" s="121" customFormat="1" ht="20.100000000000001" customHeight="1">
      <c r="A121" s="119">
        <v>7</v>
      </c>
      <c r="B121" s="212" t="s">
        <v>294</v>
      </c>
      <c r="C121" s="212"/>
      <c r="D121" s="212"/>
      <c r="E121" s="212"/>
      <c r="F121" s="212"/>
      <c r="G121" s="212"/>
      <c r="H121" s="190"/>
      <c r="I121" s="120">
        <f>SUM(I122:I128)</f>
        <v>393108.4800000001</v>
      </c>
    </row>
    <row r="122" spans="1:9" ht="33">
      <c r="A122" s="4" t="s">
        <v>295</v>
      </c>
      <c r="B122" s="5" t="s">
        <v>296</v>
      </c>
      <c r="C122" s="6" t="s">
        <v>297</v>
      </c>
      <c r="D122" s="5" t="s">
        <v>22</v>
      </c>
      <c r="E122" s="5" t="s">
        <v>14</v>
      </c>
      <c r="F122" s="7">
        <v>1402.03</v>
      </c>
      <c r="G122" s="8">
        <v>167.82</v>
      </c>
      <c r="H122" s="8">
        <f t="shared" ref="H122:H128" si="38">TRUNC(G122+G122*$I$5,2)</f>
        <v>207.31</v>
      </c>
      <c r="I122" s="9">
        <f t="shared" ref="I122:I128" si="39">TRUNC(F122*H122,2)</f>
        <v>290654.83</v>
      </c>
    </row>
    <row r="123" spans="1:9" ht="16.5">
      <c r="A123" s="4" t="s">
        <v>298</v>
      </c>
      <c r="B123" s="5" t="s">
        <v>299</v>
      </c>
      <c r="C123" s="6" t="s">
        <v>300</v>
      </c>
      <c r="D123" s="5" t="s">
        <v>22</v>
      </c>
      <c r="E123" s="5" t="s">
        <v>23</v>
      </c>
      <c r="F123" s="7">
        <v>83.13</v>
      </c>
      <c r="G123" s="8">
        <v>140.49</v>
      </c>
      <c r="H123" s="8">
        <f t="shared" si="38"/>
        <v>173.55</v>
      </c>
      <c r="I123" s="9">
        <f t="shared" si="39"/>
        <v>14427.21</v>
      </c>
    </row>
    <row r="124" spans="1:9" ht="16.5">
      <c r="A124" s="4" t="s">
        <v>301</v>
      </c>
      <c r="B124" s="5" t="s">
        <v>302</v>
      </c>
      <c r="C124" s="6" t="s">
        <v>303</v>
      </c>
      <c r="D124" s="5" t="s">
        <v>13</v>
      </c>
      <c r="E124" s="5" t="s">
        <v>23</v>
      </c>
      <c r="F124" s="7">
        <v>115.14</v>
      </c>
      <c r="G124" s="8">
        <v>191.53</v>
      </c>
      <c r="H124" s="8">
        <f t="shared" si="38"/>
        <v>236.6</v>
      </c>
      <c r="I124" s="9">
        <f t="shared" si="39"/>
        <v>27242.12</v>
      </c>
    </row>
    <row r="125" spans="1:9">
      <c r="A125" s="4" t="s">
        <v>304</v>
      </c>
      <c r="B125" s="5" t="s">
        <v>305</v>
      </c>
      <c r="C125" s="6" t="s">
        <v>306</v>
      </c>
      <c r="D125" s="5" t="s">
        <v>22</v>
      </c>
      <c r="E125" s="5" t="s">
        <v>23</v>
      </c>
      <c r="F125" s="7">
        <v>139.80000000000001</v>
      </c>
      <c r="G125" s="8">
        <v>65.78</v>
      </c>
      <c r="H125" s="8">
        <f t="shared" si="38"/>
        <v>81.260000000000005</v>
      </c>
      <c r="I125" s="9">
        <f t="shared" si="39"/>
        <v>11360.14</v>
      </c>
    </row>
    <row r="126" spans="1:9">
      <c r="A126" s="4" t="s">
        <v>307</v>
      </c>
      <c r="B126" s="5" t="s">
        <v>308</v>
      </c>
      <c r="C126" s="6" t="s">
        <v>309</v>
      </c>
      <c r="D126" s="5" t="s">
        <v>22</v>
      </c>
      <c r="E126" s="5" t="s">
        <v>23</v>
      </c>
      <c r="F126" s="7">
        <v>66.150000000000006</v>
      </c>
      <c r="G126" s="8">
        <v>65.78</v>
      </c>
      <c r="H126" s="8">
        <f t="shared" si="38"/>
        <v>81.260000000000005</v>
      </c>
      <c r="I126" s="9">
        <f t="shared" si="39"/>
        <v>5375.34</v>
      </c>
    </row>
    <row r="127" spans="1:9">
      <c r="A127" s="4" t="s">
        <v>310</v>
      </c>
      <c r="B127" s="5" t="s">
        <v>311</v>
      </c>
      <c r="C127" s="6" t="s">
        <v>312</v>
      </c>
      <c r="D127" s="5" t="s">
        <v>22</v>
      </c>
      <c r="E127" s="5" t="s">
        <v>23</v>
      </c>
      <c r="F127" s="7">
        <v>108.8</v>
      </c>
      <c r="G127" s="8">
        <v>65.78</v>
      </c>
      <c r="H127" s="8">
        <f t="shared" si="38"/>
        <v>81.260000000000005</v>
      </c>
      <c r="I127" s="9">
        <f t="shared" si="39"/>
        <v>8841.08</v>
      </c>
    </row>
    <row r="128" spans="1:9" ht="16.5">
      <c r="A128" s="4" t="s">
        <v>313</v>
      </c>
      <c r="B128" s="5" t="s">
        <v>314</v>
      </c>
      <c r="C128" s="6" t="s">
        <v>315</v>
      </c>
      <c r="D128" s="5" t="s">
        <v>22</v>
      </c>
      <c r="E128" s="5" t="s">
        <v>23</v>
      </c>
      <c r="F128" s="7">
        <v>266</v>
      </c>
      <c r="G128" s="8">
        <v>107.15</v>
      </c>
      <c r="H128" s="8">
        <f t="shared" si="38"/>
        <v>132.36000000000001</v>
      </c>
      <c r="I128" s="9">
        <f t="shared" si="39"/>
        <v>35207.760000000002</v>
      </c>
    </row>
    <row r="129" spans="1:9" s="121" customFormat="1" ht="20.100000000000001" customHeight="1">
      <c r="A129" s="119">
        <v>8</v>
      </c>
      <c r="B129" s="212" t="s">
        <v>316</v>
      </c>
      <c r="C129" s="212"/>
      <c r="D129" s="212"/>
      <c r="E129" s="212"/>
      <c r="F129" s="212"/>
      <c r="G129" s="212"/>
      <c r="H129" s="190"/>
      <c r="I129" s="120">
        <f>SUM(I130:I134)</f>
        <v>19426.63</v>
      </c>
    </row>
    <row r="130" spans="1:9">
      <c r="A130" s="4" t="s">
        <v>317</v>
      </c>
      <c r="B130" s="5" t="s">
        <v>318</v>
      </c>
      <c r="C130" s="6" t="s">
        <v>319</v>
      </c>
      <c r="D130" s="5" t="s">
        <v>22</v>
      </c>
      <c r="E130" s="5" t="s">
        <v>14</v>
      </c>
      <c r="F130" s="7">
        <v>41.56</v>
      </c>
      <c r="G130" s="8">
        <v>42.25</v>
      </c>
      <c r="H130" s="8">
        <f t="shared" ref="H130:H134" si="40">TRUNC(G130+G130*$I$5,2)</f>
        <v>52.19</v>
      </c>
      <c r="I130" s="9">
        <f t="shared" ref="I130:I134" si="41">TRUNC(F130*H130,2)</f>
        <v>2169.0100000000002</v>
      </c>
    </row>
    <row r="131" spans="1:9">
      <c r="A131" s="4" t="s">
        <v>320</v>
      </c>
      <c r="B131" s="5" t="s">
        <v>321</v>
      </c>
      <c r="C131" s="6" t="s">
        <v>322</v>
      </c>
      <c r="D131" s="5" t="s">
        <v>22</v>
      </c>
      <c r="E131" s="5" t="s">
        <v>14</v>
      </c>
      <c r="F131" s="7">
        <v>171.06</v>
      </c>
      <c r="G131" s="8">
        <v>42.25</v>
      </c>
      <c r="H131" s="8">
        <f t="shared" si="40"/>
        <v>52.19</v>
      </c>
      <c r="I131" s="9">
        <f t="shared" si="41"/>
        <v>8927.6200000000008</v>
      </c>
    </row>
    <row r="132" spans="1:9">
      <c r="A132" s="4" t="s">
        <v>323</v>
      </c>
      <c r="B132" s="5" t="s">
        <v>324</v>
      </c>
      <c r="C132" s="6" t="s">
        <v>325</v>
      </c>
      <c r="D132" s="5" t="s">
        <v>22</v>
      </c>
      <c r="E132" s="5" t="s">
        <v>14</v>
      </c>
      <c r="F132" s="7">
        <v>40.44</v>
      </c>
      <c r="G132" s="8">
        <v>42.25</v>
      </c>
      <c r="H132" s="8">
        <f t="shared" si="40"/>
        <v>52.19</v>
      </c>
      <c r="I132" s="9">
        <f t="shared" si="41"/>
        <v>2110.56</v>
      </c>
    </row>
    <row r="133" spans="1:9" ht="33">
      <c r="A133" s="4" t="s">
        <v>326</v>
      </c>
      <c r="B133" s="5" t="s">
        <v>327</v>
      </c>
      <c r="C133" s="6" t="s">
        <v>328</v>
      </c>
      <c r="D133" s="5" t="s">
        <v>13</v>
      </c>
      <c r="E133" s="5" t="s">
        <v>14</v>
      </c>
      <c r="F133" s="7">
        <v>41.56</v>
      </c>
      <c r="G133" s="8">
        <v>59.27</v>
      </c>
      <c r="H133" s="8">
        <f t="shared" si="40"/>
        <v>73.209999999999994</v>
      </c>
      <c r="I133" s="9">
        <f t="shared" si="41"/>
        <v>3042.6</v>
      </c>
    </row>
    <row r="134" spans="1:9" ht="16.5">
      <c r="A134" s="4" t="s">
        <v>329</v>
      </c>
      <c r="B134" s="5" t="s">
        <v>330</v>
      </c>
      <c r="C134" s="6" t="s">
        <v>331</v>
      </c>
      <c r="D134" s="5" t="s">
        <v>13</v>
      </c>
      <c r="E134" s="5" t="s">
        <v>14</v>
      </c>
      <c r="F134" s="7">
        <v>41.56</v>
      </c>
      <c r="G134" s="8">
        <v>61.88</v>
      </c>
      <c r="H134" s="8">
        <f t="shared" si="40"/>
        <v>76.44</v>
      </c>
      <c r="I134" s="9">
        <f t="shared" si="41"/>
        <v>3176.84</v>
      </c>
    </row>
    <row r="135" spans="1:9" s="121" customFormat="1" ht="20.100000000000001" customHeight="1">
      <c r="A135" s="119">
        <v>9</v>
      </c>
      <c r="B135" s="212" t="s">
        <v>332</v>
      </c>
      <c r="C135" s="212"/>
      <c r="D135" s="212"/>
      <c r="E135" s="212"/>
      <c r="F135" s="212"/>
      <c r="G135" s="212"/>
      <c r="H135" s="190"/>
      <c r="I135" s="120">
        <f>I136+I149</f>
        <v>483688.06999999995</v>
      </c>
    </row>
    <row r="136" spans="1:9" ht="20.100000000000001" customHeight="1">
      <c r="A136" s="2" t="s">
        <v>333</v>
      </c>
      <c r="B136" s="214" t="s">
        <v>37</v>
      </c>
      <c r="C136" s="214"/>
      <c r="D136" s="214"/>
      <c r="E136" s="214"/>
      <c r="F136" s="214"/>
      <c r="G136" s="214"/>
      <c r="H136" s="191"/>
      <c r="I136" s="3">
        <f>SUM(I137:I148)</f>
        <v>477678.58999999997</v>
      </c>
    </row>
    <row r="137" spans="1:9" ht="24.75">
      <c r="A137" s="4" t="s">
        <v>334</v>
      </c>
      <c r="B137" s="5" t="s">
        <v>335</v>
      </c>
      <c r="C137" s="6" t="s">
        <v>336</v>
      </c>
      <c r="D137" s="5" t="s">
        <v>13</v>
      </c>
      <c r="E137" s="5" t="s">
        <v>14</v>
      </c>
      <c r="F137" s="7">
        <f>0.2*4084.95</f>
        <v>816.99</v>
      </c>
      <c r="G137" s="8">
        <v>5.73</v>
      </c>
      <c r="H137" s="8">
        <f t="shared" ref="H137:H148" si="42">TRUNC(G137+G137*$I$5,2)</f>
        <v>7.07</v>
      </c>
      <c r="I137" s="9">
        <f t="shared" ref="I137:I148" si="43">TRUNC(F137*H137,2)</f>
        <v>5776.11</v>
      </c>
    </row>
    <row r="138" spans="1:9" ht="24.75">
      <c r="A138" s="4" t="s">
        <v>337</v>
      </c>
      <c r="B138" s="5" t="s">
        <v>338</v>
      </c>
      <c r="C138" s="6" t="s">
        <v>339</v>
      </c>
      <c r="D138" s="5" t="s">
        <v>13</v>
      </c>
      <c r="E138" s="5" t="s">
        <v>14</v>
      </c>
      <c r="F138" s="7">
        <f>2783-248</f>
        <v>2535</v>
      </c>
      <c r="G138" s="8">
        <v>38.700000000000003</v>
      </c>
      <c r="H138" s="8">
        <f t="shared" si="42"/>
        <v>47.8</v>
      </c>
      <c r="I138" s="9">
        <f t="shared" si="43"/>
        <v>121173</v>
      </c>
    </row>
    <row r="139" spans="1:9" ht="24.75">
      <c r="A139" s="4" t="s">
        <v>340</v>
      </c>
      <c r="B139" s="5" t="s">
        <v>341</v>
      </c>
      <c r="C139" s="6" t="s">
        <v>342</v>
      </c>
      <c r="D139" s="5" t="s">
        <v>13</v>
      </c>
      <c r="E139" s="5" t="s">
        <v>14</v>
      </c>
      <c r="F139" s="7">
        <f>1301.95-25.8</f>
        <v>1276.1500000000001</v>
      </c>
      <c r="G139" s="8">
        <v>47.28</v>
      </c>
      <c r="H139" s="8">
        <f t="shared" si="42"/>
        <v>58.4</v>
      </c>
      <c r="I139" s="9">
        <f t="shared" si="43"/>
        <v>74527.16</v>
      </c>
    </row>
    <row r="140" spans="1:9" ht="24.75">
      <c r="A140" s="4" t="s">
        <v>343</v>
      </c>
      <c r="B140" s="5" t="s">
        <v>344</v>
      </c>
      <c r="C140" s="6" t="s">
        <v>345</v>
      </c>
      <c r="D140" s="5" t="s">
        <v>13</v>
      </c>
      <c r="E140" s="5" t="s">
        <v>14</v>
      </c>
      <c r="F140" s="7">
        <f>1909.34-25.8</f>
        <v>1883.54</v>
      </c>
      <c r="G140" s="8">
        <v>24.01</v>
      </c>
      <c r="H140" s="8">
        <f t="shared" si="42"/>
        <v>29.66</v>
      </c>
      <c r="I140" s="9">
        <f t="shared" si="43"/>
        <v>55865.79</v>
      </c>
    </row>
    <row r="141" spans="1:9" ht="24.75">
      <c r="A141" s="4" t="s">
        <v>346</v>
      </c>
      <c r="B141" s="5" t="s">
        <v>347</v>
      </c>
      <c r="C141" s="6" t="s">
        <v>348</v>
      </c>
      <c r="D141" s="5" t="s">
        <v>13</v>
      </c>
      <c r="E141" s="5" t="s">
        <v>14</v>
      </c>
      <c r="F141" s="7">
        <v>671.71</v>
      </c>
      <c r="G141" s="8">
        <v>70.92</v>
      </c>
      <c r="H141" s="8">
        <f t="shared" si="42"/>
        <v>87.61</v>
      </c>
      <c r="I141" s="9">
        <f t="shared" si="43"/>
        <v>58848.51</v>
      </c>
    </row>
    <row r="142" spans="1:9" ht="24.75">
      <c r="A142" s="4" t="s">
        <v>349</v>
      </c>
      <c r="B142" s="5" t="s">
        <v>350</v>
      </c>
      <c r="C142" s="6" t="s">
        <v>351</v>
      </c>
      <c r="D142" s="5" t="s">
        <v>22</v>
      </c>
      <c r="E142" s="5" t="s">
        <v>14</v>
      </c>
      <c r="F142" s="7">
        <v>166.07</v>
      </c>
      <c r="G142" s="8">
        <v>69.61</v>
      </c>
      <c r="H142" s="8">
        <f t="shared" si="42"/>
        <v>85.99</v>
      </c>
      <c r="I142" s="9">
        <f t="shared" si="43"/>
        <v>14280.35</v>
      </c>
    </row>
    <row r="143" spans="1:9" ht="24.75">
      <c r="A143" s="4" t="s">
        <v>352</v>
      </c>
      <c r="B143" s="5" t="s">
        <v>353</v>
      </c>
      <c r="C143" s="6" t="s">
        <v>354</v>
      </c>
      <c r="D143" s="5" t="s">
        <v>22</v>
      </c>
      <c r="E143" s="5" t="s">
        <v>14</v>
      </c>
      <c r="F143" s="7">
        <v>8.3000000000000007</v>
      </c>
      <c r="G143" s="8">
        <v>69.61</v>
      </c>
      <c r="H143" s="8">
        <f t="shared" si="42"/>
        <v>85.99</v>
      </c>
      <c r="I143" s="9">
        <f t="shared" si="43"/>
        <v>713.71</v>
      </c>
    </row>
    <row r="144" spans="1:9" ht="24.75">
      <c r="A144" s="4" t="s">
        <v>355</v>
      </c>
      <c r="B144" s="5" t="s">
        <v>356</v>
      </c>
      <c r="C144" s="6" t="s">
        <v>357</v>
      </c>
      <c r="D144" s="5" t="s">
        <v>22</v>
      </c>
      <c r="E144" s="5" t="s">
        <v>14</v>
      </c>
      <c r="F144" s="7">
        <v>17.25</v>
      </c>
      <c r="G144" s="8">
        <v>69.61</v>
      </c>
      <c r="H144" s="8">
        <f t="shared" si="42"/>
        <v>85.99</v>
      </c>
      <c r="I144" s="9">
        <f t="shared" si="43"/>
        <v>1483.32</v>
      </c>
    </row>
    <row r="145" spans="1:9" ht="24.75">
      <c r="A145" s="4" t="s">
        <v>358</v>
      </c>
      <c r="B145" s="5" t="s">
        <v>359</v>
      </c>
      <c r="C145" s="6" t="s">
        <v>360</v>
      </c>
      <c r="D145" s="5" t="s">
        <v>22</v>
      </c>
      <c r="E145" s="5" t="s">
        <v>14</v>
      </c>
      <c r="F145" s="7">
        <v>8.7799999999999994</v>
      </c>
      <c r="G145" s="8">
        <v>69.61</v>
      </c>
      <c r="H145" s="8">
        <f t="shared" si="42"/>
        <v>85.99</v>
      </c>
      <c r="I145" s="9">
        <f t="shared" si="43"/>
        <v>754.99</v>
      </c>
    </row>
    <row r="146" spans="1:9">
      <c r="A146" s="4" t="s">
        <v>361</v>
      </c>
      <c r="B146" s="5" t="s">
        <v>362</v>
      </c>
      <c r="C146" s="6" t="s">
        <v>363</v>
      </c>
      <c r="D146" s="5" t="s">
        <v>22</v>
      </c>
      <c r="E146" s="5" t="s">
        <v>23</v>
      </c>
      <c r="F146" s="7">
        <v>238.6</v>
      </c>
      <c r="G146" s="8">
        <v>45.66</v>
      </c>
      <c r="H146" s="8">
        <f t="shared" si="42"/>
        <v>56.4</v>
      </c>
      <c r="I146" s="9">
        <f t="shared" si="43"/>
        <v>13457.04</v>
      </c>
    </row>
    <row r="147" spans="1:9" ht="16.5">
      <c r="A147" s="4" t="s">
        <v>364</v>
      </c>
      <c r="B147" s="5" t="s">
        <v>365</v>
      </c>
      <c r="C147" s="6" t="s">
        <v>366</v>
      </c>
      <c r="D147" s="5" t="s">
        <v>13</v>
      </c>
      <c r="E147" s="5" t="s">
        <v>14</v>
      </c>
      <c r="F147" s="7">
        <v>495.39</v>
      </c>
      <c r="G147" s="8">
        <v>77.599999999999994</v>
      </c>
      <c r="H147" s="8">
        <f t="shared" si="42"/>
        <v>95.86</v>
      </c>
      <c r="I147" s="9">
        <f t="shared" si="43"/>
        <v>47488.08</v>
      </c>
    </row>
    <row r="148" spans="1:9" ht="24.75">
      <c r="A148" s="4" t="s">
        <v>367</v>
      </c>
      <c r="B148" s="5" t="s">
        <v>368</v>
      </c>
      <c r="C148" s="6" t="s">
        <v>369</v>
      </c>
      <c r="D148" s="5" t="s">
        <v>22</v>
      </c>
      <c r="E148" s="5" t="s">
        <v>14</v>
      </c>
      <c r="F148" s="7">
        <v>734.92</v>
      </c>
      <c r="G148" s="8">
        <v>91.77</v>
      </c>
      <c r="H148" s="8">
        <f t="shared" si="42"/>
        <v>113.36</v>
      </c>
      <c r="I148" s="9">
        <f t="shared" si="43"/>
        <v>83310.53</v>
      </c>
    </row>
    <row r="149" spans="1:9" ht="20.100000000000001" customHeight="1">
      <c r="A149" s="2" t="s">
        <v>370</v>
      </c>
      <c r="B149" s="214" t="s">
        <v>371</v>
      </c>
      <c r="C149" s="214"/>
      <c r="D149" s="214"/>
      <c r="E149" s="214"/>
      <c r="F149" s="214"/>
      <c r="G149" s="214"/>
      <c r="H149" s="191"/>
      <c r="I149" s="3">
        <f>SUM(I150:I151)</f>
        <v>6009.48</v>
      </c>
    </row>
    <row r="150" spans="1:9" ht="24.75">
      <c r="A150" s="4" t="s">
        <v>372</v>
      </c>
      <c r="B150" s="5" t="s">
        <v>335</v>
      </c>
      <c r="C150" s="6" t="s">
        <v>336</v>
      </c>
      <c r="D150" s="5" t="s">
        <v>13</v>
      </c>
      <c r="E150" s="5" t="s">
        <v>14</v>
      </c>
      <c r="F150" s="7">
        <v>91.79</v>
      </c>
      <c r="G150" s="8">
        <v>5.73</v>
      </c>
      <c r="H150" s="8">
        <f t="shared" ref="H150:H151" si="44">TRUNC(G150+G150*$I$5,2)</f>
        <v>7.07</v>
      </c>
      <c r="I150" s="9">
        <f t="shared" ref="I150:I151" si="45">TRUNC(F150*H150,2)</f>
        <v>648.95000000000005</v>
      </c>
    </row>
    <row r="151" spans="1:9" ht="24.75">
      <c r="A151" s="4" t="s">
        <v>373</v>
      </c>
      <c r="B151" s="5" t="s">
        <v>341</v>
      </c>
      <c r="C151" s="6" t="s">
        <v>342</v>
      </c>
      <c r="D151" s="5" t="s">
        <v>13</v>
      </c>
      <c r="E151" s="5" t="s">
        <v>14</v>
      </c>
      <c r="F151" s="7">
        <v>91.79</v>
      </c>
      <c r="G151" s="8">
        <v>47.28</v>
      </c>
      <c r="H151" s="8">
        <f t="shared" si="44"/>
        <v>58.4</v>
      </c>
      <c r="I151" s="9">
        <f t="shared" si="45"/>
        <v>5360.53</v>
      </c>
    </row>
    <row r="152" spans="1:9" s="121" customFormat="1" ht="20.100000000000001" customHeight="1">
      <c r="A152" s="119">
        <v>10</v>
      </c>
      <c r="B152" s="212" t="s">
        <v>374</v>
      </c>
      <c r="C152" s="212"/>
      <c r="D152" s="212"/>
      <c r="E152" s="212"/>
      <c r="F152" s="212"/>
      <c r="G152" s="212"/>
      <c r="H152" s="190"/>
      <c r="I152" s="120">
        <f>I153+I164</f>
        <v>301679.67</v>
      </c>
    </row>
    <row r="153" spans="1:9" ht="20.100000000000001" customHeight="1">
      <c r="A153" s="2" t="s">
        <v>375</v>
      </c>
      <c r="B153" s="214" t="s">
        <v>376</v>
      </c>
      <c r="C153" s="214"/>
      <c r="D153" s="214"/>
      <c r="E153" s="214"/>
      <c r="F153" s="214"/>
      <c r="G153" s="214"/>
      <c r="H153" s="191"/>
      <c r="I153" s="3">
        <f>SUM(I154:I163)</f>
        <v>237240.61</v>
      </c>
    </row>
    <row r="154" spans="1:9" ht="16.5">
      <c r="A154" s="4" t="s">
        <v>377</v>
      </c>
      <c r="B154" s="5" t="s">
        <v>378</v>
      </c>
      <c r="C154" s="6" t="s">
        <v>379</v>
      </c>
      <c r="D154" s="5" t="s">
        <v>22</v>
      </c>
      <c r="E154" s="5" t="s">
        <v>14</v>
      </c>
      <c r="F154" s="7">
        <v>783.63</v>
      </c>
      <c r="G154" s="8">
        <v>46.28</v>
      </c>
      <c r="H154" s="8">
        <f t="shared" ref="H154:H163" si="46">TRUNC(G154+G154*$I$5,2)</f>
        <v>57.17</v>
      </c>
      <c r="I154" s="9">
        <f t="shared" ref="I154:I163" si="47">TRUNC(F154*H154,2)</f>
        <v>44800.12</v>
      </c>
    </row>
    <row r="155" spans="1:9" ht="33">
      <c r="A155" s="4" t="s">
        <v>380</v>
      </c>
      <c r="B155" s="5" t="s">
        <v>327</v>
      </c>
      <c r="C155" s="6" t="s">
        <v>328</v>
      </c>
      <c r="D155" s="5" t="s">
        <v>13</v>
      </c>
      <c r="E155" s="5" t="s">
        <v>14</v>
      </c>
      <c r="F155" s="7">
        <v>171.06</v>
      </c>
      <c r="G155" s="8">
        <v>59.27</v>
      </c>
      <c r="H155" s="8">
        <f t="shared" si="46"/>
        <v>73.209999999999994</v>
      </c>
      <c r="I155" s="9">
        <f t="shared" si="47"/>
        <v>12523.3</v>
      </c>
    </row>
    <row r="156" spans="1:9" ht="24.75">
      <c r="A156" s="4" t="s">
        <v>381</v>
      </c>
      <c r="B156" s="5" t="s">
        <v>382</v>
      </c>
      <c r="C156" s="6" t="s">
        <v>383</v>
      </c>
      <c r="D156" s="5" t="s">
        <v>13</v>
      </c>
      <c r="E156" s="5" t="s">
        <v>14</v>
      </c>
      <c r="F156" s="7">
        <v>347.46</v>
      </c>
      <c r="G156" s="8">
        <v>63.97</v>
      </c>
      <c r="H156" s="8">
        <f t="shared" si="46"/>
        <v>79.02</v>
      </c>
      <c r="I156" s="9">
        <f t="shared" si="47"/>
        <v>27456.28</v>
      </c>
    </row>
    <row r="157" spans="1:9" ht="24.75">
      <c r="A157" s="4" t="s">
        <v>384</v>
      </c>
      <c r="B157" s="5" t="s">
        <v>385</v>
      </c>
      <c r="C157" s="6" t="s">
        <v>386</v>
      </c>
      <c r="D157" s="5" t="s">
        <v>13</v>
      </c>
      <c r="E157" s="5" t="s">
        <v>14</v>
      </c>
      <c r="F157" s="7">
        <v>228.05</v>
      </c>
      <c r="G157" s="8">
        <v>53.8</v>
      </c>
      <c r="H157" s="8">
        <f t="shared" si="46"/>
        <v>66.459999999999994</v>
      </c>
      <c r="I157" s="9">
        <f t="shared" si="47"/>
        <v>15156.2</v>
      </c>
    </row>
    <row r="158" spans="1:9" ht="16.5">
      <c r="A158" s="4" t="s">
        <v>387</v>
      </c>
      <c r="B158" s="5" t="s">
        <v>388</v>
      </c>
      <c r="C158" s="6" t="s">
        <v>389</v>
      </c>
      <c r="D158" s="5" t="s">
        <v>22</v>
      </c>
      <c r="E158" s="5" t="s">
        <v>14</v>
      </c>
      <c r="F158" s="7">
        <v>394.65</v>
      </c>
      <c r="G158" s="8">
        <v>197.62</v>
      </c>
      <c r="H158" s="8">
        <f t="shared" si="46"/>
        <v>244.13</v>
      </c>
      <c r="I158" s="9">
        <f t="shared" si="47"/>
        <v>96345.9</v>
      </c>
    </row>
    <row r="159" spans="1:9" ht="16.5">
      <c r="A159" s="4" t="s">
        <v>390</v>
      </c>
      <c r="B159" s="5" t="s">
        <v>391</v>
      </c>
      <c r="C159" s="6" t="s">
        <v>392</v>
      </c>
      <c r="D159" s="5" t="s">
        <v>22</v>
      </c>
      <c r="E159" s="5" t="s">
        <v>14</v>
      </c>
      <c r="F159" s="7">
        <v>394.65</v>
      </c>
      <c r="G159" s="8">
        <v>7.47</v>
      </c>
      <c r="H159" s="8">
        <f t="shared" si="46"/>
        <v>9.2200000000000006</v>
      </c>
      <c r="I159" s="9">
        <f t="shared" si="47"/>
        <v>3638.67</v>
      </c>
    </row>
    <row r="160" spans="1:9" ht="16.5">
      <c r="A160" s="4" t="s">
        <v>393</v>
      </c>
      <c r="B160" s="5" t="s">
        <v>394</v>
      </c>
      <c r="C160" s="6" t="s">
        <v>395</v>
      </c>
      <c r="D160" s="5" t="s">
        <v>13</v>
      </c>
      <c r="E160" s="5" t="s">
        <v>23</v>
      </c>
      <c r="F160" s="7">
        <v>132.1</v>
      </c>
      <c r="G160" s="8">
        <v>12.32</v>
      </c>
      <c r="H160" s="8">
        <f t="shared" si="46"/>
        <v>15.21</v>
      </c>
      <c r="I160" s="9">
        <f t="shared" si="47"/>
        <v>2009.24</v>
      </c>
    </row>
    <row r="161" spans="1:9">
      <c r="A161" s="4" t="s">
        <v>396</v>
      </c>
      <c r="B161" s="5" t="s">
        <v>397</v>
      </c>
      <c r="C161" s="6" t="s">
        <v>398</v>
      </c>
      <c r="D161" s="5" t="s">
        <v>13</v>
      </c>
      <c r="E161" s="5" t="s">
        <v>23</v>
      </c>
      <c r="F161" s="7">
        <v>238.6</v>
      </c>
      <c r="G161" s="8">
        <v>78.930000000000007</v>
      </c>
      <c r="H161" s="8">
        <f t="shared" si="46"/>
        <v>97.5</v>
      </c>
      <c r="I161" s="9">
        <f t="shared" si="47"/>
        <v>23263.5</v>
      </c>
    </row>
    <row r="162" spans="1:9">
      <c r="A162" s="4" t="s">
        <v>399</v>
      </c>
      <c r="B162" s="5" t="s">
        <v>400</v>
      </c>
      <c r="C162" s="6" t="s">
        <v>401</v>
      </c>
      <c r="D162" s="5" t="s">
        <v>13</v>
      </c>
      <c r="E162" s="5" t="s">
        <v>23</v>
      </c>
      <c r="F162" s="7">
        <v>99.15</v>
      </c>
      <c r="G162" s="8">
        <v>95.45</v>
      </c>
      <c r="H162" s="8">
        <f t="shared" si="46"/>
        <v>117.91</v>
      </c>
      <c r="I162" s="9">
        <f t="shared" si="47"/>
        <v>11690.77</v>
      </c>
    </row>
    <row r="163" spans="1:9">
      <c r="A163" s="4" t="s">
        <v>402</v>
      </c>
      <c r="B163" s="5" t="s">
        <v>403</v>
      </c>
      <c r="C163" s="6" t="s">
        <v>404</v>
      </c>
      <c r="D163" s="5" t="s">
        <v>22</v>
      </c>
      <c r="E163" s="5" t="s">
        <v>23</v>
      </c>
      <c r="F163" s="7">
        <v>1.75</v>
      </c>
      <c r="G163" s="8">
        <v>164.97</v>
      </c>
      <c r="H163" s="8">
        <f t="shared" si="46"/>
        <v>203.79</v>
      </c>
      <c r="I163" s="9">
        <f t="shared" si="47"/>
        <v>356.63</v>
      </c>
    </row>
    <row r="164" spans="1:9" ht="20.100000000000001" customHeight="1">
      <c r="A164" s="2" t="s">
        <v>405</v>
      </c>
      <c r="B164" s="214" t="s">
        <v>406</v>
      </c>
      <c r="C164" s="214"/>
      <c r="D164" s="214"/>
      <c r="E164" s="214"/>
      <c r="F164" s="214"/>
      <c r="G164" s="214"/>
      <c r="H164" s="191"/>
      <c r="I164" s="3">
        <f>SUM(I165:I173)</f>
        <v>64439.06</v>
      </c>
    </row>
    <row r="165" spans="1:9" ht="16.5">
      <c r="A165" s="4" t="s">
        <v>407</v>
      </c>
      <c r="B165" s="5" t="s">
        <v>408</v>
      </c>
      <c r="C165" s="6" t="s">
        <v>409</v>
      </c>
      <c r="D165" s="5" t="s">
        <v>13</v>
      </c>
      <c r="E165" s="5" t="s">
        <v>14</v>
      </c>
      <c r="F165" s="7">
        <v>409.84</v>
      </c>
      <c r="G165" s="8">
        <v>54.44</v>
      </c>
      <c r="H165" s="8">
        <f t="shared" ref="H165:H173" si="48">TRUNC(G165+G165*$I$5,2)</f>
        <v>67.25</v>
      </c>
      <c r="I165" s="9">
        <f t="shared" ref="I165:I173" si="49">TRUNC(F165*H165,2)</f>
        <v>27561.74</v>
      </c>
    </row>
    <row r="166" spans="1:9" ht="16.5">
      <c r="A166" s="4" t="s">
        <v>410</v>
      </c>
      <c r="B166" s="5" t="s">
        <v>411</v>
      </c>
      <c r="C166" s="6" t="s">
        <v>412</v>
      </c>
      <c r="D166" s="5" t="s">
        <v>13</v>
      </c>
      <c r="E166" s="5" t="s">
        <v>14</v>
      </c>
      <c r="F166" s="7">
        <v>68.260000000000005</v>
      </c>
      <c r="G166" s="8">
        <v>94.17</v>
      </c>
      <c r="H166" s="8">
        <f t="shared" si="48"/>
        <v>116.33</v>
      </c>
      <c r="I166" s="9">
        <f t="shared" si="49"/>
        <v>7940.68</v>
      </c>
    </row>
    <row r="167" spans="1:9" ht="16.5">
      <c r="A167" s="4" t="s">
        <v>413</v>
      </c>
      <c r="B167" s="5" t="s">
        <v>414</v>
      </c>
      <c r="C167" s="6" t="s">
        <v>415</v>
      </c>
      <c r="D167" s="5" t="s">
        <v>22</v>
      </c>
      <c r="E167" s="5" t="s">
        <v>23</v>
      </c>
      <c r="F167" s="7">
        <v>18</v>
      </c>
      <c r="G167" s="8">
        <v>169.15</v>
      </c>
      <c r="H167" s="8">
        <f t="shared" si="48"/>
        <v>208.96</v>
      </c>
      <c r="I167" s="9">
        <f t="shared" si="49"/>
        <v>3761.28</v>
      </c>
    </row>
    <row r="168" spans="1:9" ht="16.5">
      <c r="A168" s="4" t="s">
        <v>416</v>
      </c>
      <c r="B168" s="5" t="s">
        <v>417</v>
      </c>
      <c r="C168" s="6" t="s">
        <v>418</v>
      </c>
      <c r="D168" s="5" t="s">
        <v>22</v>
      </c>
      <c r="E168" s="5" t="s">
        <v>23</v>
      </c>
      <c r="F168" s="7">
        <v>11.76</v>
      </c>
      <c r="G168" s="8">
        <v>169.15</v>
      </c>
      <c r="H168" s="8">
        <f t="shared" si="48"/>
        <v>208.96</v>
      </c>
      <c r="I168" s="9">
        <f t="shared" si="49"/>
        <v>2457.36</v>
      </c>
    </row>
    <row r="169" spans="1:9" ht="16.5">
      <c r="A169" s="4" t="s">
        <v>419</v>
      </c>
      <c r="B169" s="5" t="s">
        <v>420</v>
      </c>
      <c r="C169" s="6" t="s">
        <v>421</v>
      </c>
      <c r="D169" s="5" t="s">
        <v>22</v>
      </c>
      <c r="E169" s="5" t="s">
        <v>14</v>
      </c>
      <c r="F169" s="7">
        <v>5.52</v>
      </c>
      <c r="G169" s="8">
        <v>216.32</v>
      </c>
      <c r="H169" s="8">
        <f t="shared" si="48"/>
        <v>267.23</v>
      </c>
      <c r="I169" s="9">
        <f t="shared" si="49"/>
        <v>1475.1</v>
      </c>
    </row>
    <row r="170" spans="1:9" ht="16.5">
      <c r="A170" s="4" t="s">
        <v>422</v>
      </c>
      <c r="B170" s="5" t="s">
        <v>423</v>
      </c>
      <c r="C170" s="6" t="s">
        <v>424</v>
      </c>
      <c r="D170" s="5" t="s">
        <v>22</v>
      </c>
      <c r="E170" s="5" t="s">
        <v>14</v>
      </c>
      <c r="F170" s="7">
        <v>30.5</v>
      </c>
      <c r="G170" s="8">
        <v>216.32</v>
      </c>
      <c r="H170" s="8">
        <f t="shared" si="48"/>
        <v>267.23</v>
      </c>
      <c r="I170" s="9">
        <f t="shared" si="49"/>
        <v>8150.51</v>
      </c>
    </row>
    <row r="171" spans="1:9" ht="16.5">
      <c r="A171" s="4" t="s">
        <v>425</v>
      </c>
      <c r="B171" s="5" t="s">
        <v>426</v>
      </c>
      <c r="C171" s="6" t="s">
        <v>427</v>
      </c>
      <c r="D171" s="5" t="s">
        <v>22</v>
      </c>
      <c r="E171" s="5" t="s">
        <v>23</v>
      </c>
      <c r="F171" s="7">
        <v>3.25</v>
      </c>
      <c r="G171" s="8">
        <v>169.15</v>
      </c>
      <c r="H171" s="8">
        <f t="shared" si="48"/>
        <v>208.96</v>
      </c>
      <c r="I171" s="9">
        <f t="shared" si="49"/>
        <v>679.12</v>
      </c>
    </row>
    <row r="172" spans="1:9">
      <c r="A172" s="4" t="s">
        <v>428</v>
      </c>
      <c r="B172" s="5" t="s">
        <v>429</v>
      </c>
      <c r="C172" s="6" t="s">
        <v>430</v>
      </c>
      <c r="D172" s="5" t="s">
        <v>22</v>
      </c>
      <c r="E172" s="5" t="s">
        <v>41</v>
      </c>
      <c r="F172" s="7">
        <v>22.71</v>
      </c>
      <c r="G172" s="8">
        <v>221.03</v>
      </c>
      <c r="H172" s="8">
        <f t="shared" si="48"/>
        <v>273.05</v>
      </c>
      <c r="I172" s="9">
        <f t="shared" si="49"/>
        <v>6200.96</v>
      </c>
    </row>
    <row r="173" spans="1:9">
      <c r="A173" s="4" t="s">
        <v>431</v>
      </c>
      <c r="B173" s="5" t="s">
        <v>432</v>
      </c>
      <c r="C173" s="6" t="s">
        <v>433</v>
      </c>
      <c r="D173" s="5" t="s">
        <v>13</v>
      </c>
      <c r="E173" s="5" t="s">
        <v>14</v>
      </c>
      <c r="F173" s="7">
        <v>354.18</v>
      </c>
      <c r="G173" s="8">
        <v>14.2</v>
      </c>
      <c r="H173" s="8">
        <f t="shared" si="48"/>
        <v>17.54</v>
      </c>
      <c r="I173" s="9">
        <f t="shared" si="49"/>
        <v>6212.31</v>
      </c>
    </row>
    <row r="174" spans="1:9" s="121" customFormat="1" ht="20.100000000000001" customHeight="1">
      <c r="A174" s="119">
        <v>11</v>
      </c>
      <c r="B174" s="212" t="s">
        <v>434</v>
      </c>
      <c r="C174" s="212"/>
      <c r="D174" s="212"/>
      <c r="E174" s="212"/>
      <c r="F174" s="212"/>
      <c r="G174" s="212"/>
      <c r="H174" s="190"/>
      <c r="I174" s="120">
        <f>I175+I182+I185+I188</f>
        <v>238401.26000000004</v>
      </c>
    </row>
    <row r="175" spans="1:9" ht="20.100000000000001" customHeight="1">
      <c r="A175" s="2" t="s">
        <v>435</v>
      </c>
      <c r="B175" s="214" t="s">
        <v>436</v>
      </c>
      <c r="C175" s="214"/>
      <c r="D175" s="214"/>
      <c r="E175" s="214"/>
      <c r="F175" s="214"/>
      <c r="G175" s="214"/>
      <c r="H175" s="191"/>
      <c r="I175" s="3">
        <f>SUM(I176:I181)</f>
        <v>202374.02000000002</v>
      </c>
    </row>
    <row r="176" spans="1:9" ht="16.5">
      <c r="A176" s="4" t="s">
        <v>437</v>
      </c>
      <c r="B176" s="5" t="s">
        <v>438</v>
      </c>
      <c r="C176" s="6" t="s">
        <v>439</v>
      </c>
      <c r="D176" s="5" t="s">
        <v>13</v>
      </c>
      <c r="E176" s="5" t="s">
        <v>14</v>
      </c>
      <c r="F176" s="7">
        <v>3222.29</v>
      </c>
      <c r="G176" s="8">
        <v>21.12</v>
      </c>
      <c r="H176" s="8">
        <f t="shared" ref="H176:H181" si="50">TRUNC(G176+G176*$I$5,2)</f>
        <v>26.09</v>
      </c>
      <c r="I176" s="9">
        <f t="shared" ref="I176:I181" si="51">TRUNC(F176*H176,2)</f>
        <v>84069.54</v>
      </c>
    </row>
    <row r="177" spans="1:9" ht="16.5">
      <c r="A177" s="4" t="s">
        <v>440</v>
      </c>
      <c r="B177" s="5" t="s">
        <v>441</v>
      </c>
      <c r="C177" s="6" t="s">
        <v>442</v>
      </c>
      <c r="D177" s="5" t="s">
        <v>22</v>
      </c>
      <c r="E177" s="5" t="s">
        <v>14</v>
      </c>
      <c r="F177" s="7">
        <v>3033.26</v>
      </c>
      <c r="G177" s="8">
        <v>14.97</v>
      </c>
      <c r="H177" s="8">
        <f t="shared" si="50"/>
        <v>18.489999999999998</v>
      </c>
      <c r="I177" s="9">
        <f t="shared" si="51"/>
        <v>56084.97</v>
      </c>
    </row>
    <row r="178" spans="1:9" ht="16.5">
      <c r="A178" s="4" t="s">
        <v>443</v>
      </c>
      <c r="B178" s="5" t="s">
        <v>444</v>
      </c>
      <c r="C178" s="6" t="s">
        <v>445</v>
      </c>
      <c r="D178" s="5" t="s">
        <v>13</v>
      </c>
      <c r="E178" s="5" t="s">
        <v>14</v>
      </c>
      <c r="F178" s="7">
        <v>188.92</v>
      </c>
      <c r="G178" s="8">
        <v>21.18</v>
      </c>
      <c r="H178" s="8">
        <f t="shared" si="50"/>
        <v>26.16</v>
      </c>
      <c r="I178" s="9">
        <f t="shared" si="51"/>
        <v>4942.1400000000003</v>
      </c>
    </row>
    <row r="179" spans="1:9" ht="16.5">
      <c r="A179" s="4" t="s">
        <v>446</v>
      </c>
      <c r="B179" s="5" t="s">
        <v>447</v>
      </c>
      <c r="C179" s="6" t="s">
        <v>448</v>
      </c>
      <c r="D179" s="5" t="s">
        <v>22</v>
      </c>
      <c r="E179" s="5" t="s">
        <v>14</v>
      </c>
      <c r="F179" s="7">
        <v>23.86</v>
      </c>
      <c r="G179" s="8">
        <v>21.18</v>
      </c>
      <c r="H179" s="8">
        <f t="shared" si="50"/>
        <v>26.16</v>
      </c>
      <c r="I179" s="9">
        <f t="shared" si="51"/>
        <v>624.16999999999996</v>
      </c>
    </row>
    <row r="180" spans="1:9" ht="16.5">
      <c r="A180" s="4" t="s">
        <v>449</v>
      </c>
      <c r="B180" s="5" t="s">
        <v>450</v>
      </c>
      <c r="C180" s="6" t="s">
        <v>451</v>
      </c>
      <c r="D180" s="5" t="s">
        <v>22</v>
      </c>
      <c r="E180" s="5" t="s">
        <v>14</v>
      </c>
      <c r="F180" s="7">
        <v>189.04</v>
      </c>
      <c r="G180" s="8">
        <v>158.04</v>
      </c>
      <c r="H180" s="8">
        <f t="shared" si="50"/>
        <v>195.23</v>
      </c>
      <c r="I180" s="9">
        <f t="shared" si="51"/>
        <v>36906.269999999997</v>
      </c>
    </row>
    <row r="181" spans="1:9" ht="24.75">
      <c r="A181" s="4" t="s">
        <v>452</v>
      </c>
      <c r="B181" s="5" t="s">
        <v>453</v>
      </c>
      <c r="C181" s="6" t="s">
        <v>454</v>
      </c>
      <c r="D181" s="5" t="s">
        <v>13</v>
      </c>
      <c r="E181" s="5" t="s">
        <v>14</v>
      </c>
      <c r="F181" s="7">
        <v>515.99</v>
      </c>
      <c r="G181" s="8">
        <v>30.98</v>
      </c>
      <c r="H181" s="8">
        <f t="shared" si="50"/>
        <v>38.270000000000003</v>
      </c>
      <c r="I181" s="9">
        <f t="shared" si="51"/>
        <v>19746.93</v>
      </c>
    </row>
    <row r="182" spans="1:9" ht="20.100000000000001" customHeight="1">
      <c r="A182" s="2" t="s">
        <v>455</v>
      </c>
      <c r="B182" s="214" t="s">
        <v>456</v>
      </c>
      <c r="C182" s="214"/>
      <c r="D182" s="214"/>
      <c r="E182" s="214"/>
      <c r="F182" s="214"/>
      <c r="G182" s="214"/>
      <c r="H182" s="191"/>
      <c r="I182" s="3">
        <f>SUM(I183:I184)</f>
        <v>26435.38</v>
      </c>
    </row>
    <row r="183" spans="1:9" ht="16.5">
      <c r="A183" s="4" t="s">
        <v>457</v>
      </c>
      <c r="B183" s="5" t="s">
        <v>458</v>
      </c>
      <c r="C183" s="6" t="s">
        <v>459</v>
      </c>
      <c r="D183" s="5" t="s">
        <v>13</v>
      </c>
      <c r="E183" s="5" t="s">
        <v>14</v>
      </c>
      <c r="F183" s="7">
        <v>500.86</v>
      </c>
      <c r="G183" s="8">
        <v>24.98</v>
      </c>
      <c r="H183" s="8">
        <f t="shared" ref="H183:H184" si="52">TRUNC(G183+G183*$I$5,2)</f>
        <v>30.85</v>
      </c>
      <c r="I183" s="9">
        <f t="shared" ref="I183:I184" si="53">TRUNC(F183*H183,2)</f>
        <v>15451.53</v>
      </c>
    </row>
    <row r="184" spans="1:9" ht="16.5">
      <c r="A184" s="4" t="s">
        <v>460</v>
      </c>
      <c r="B184" s="5" t="s">
        <v>461</v>
      </c>
      <c r="C184" s="6" t="s">
        <v>462</v>
      </c>
      <c r="D184" s="5" t="s">
        <v>13</v>
      </c>
      <c r="E184" s="5" t="s">
        <v>14</v>
      </c>
      <c r="F184" s="7">
        <v>500.86</v>
      </c>
      <c r="G184" s="8">
        <v>17.760000000000002</v>
      </c>
      <c r="H184" s="8">
        <f t="shared" si="52"/>
        <v>21.93</v>
      </c>
      <c r="I184" s="9">
        <f t="shared" si="53"/>
        <v>10983.85</v>
      </c>
    </row>
    <row r="185" spans="1:9" ht="20.100000000000001" customHeight="1">
      <c r="A185" s="2" t="s">
        <v>463</v>
      </c>
      <c r="B185" s="214" t="s">
        <v>464</v>
      </c>
      <c r="C185" s="214"/>
      <c r="D185" s="214"/>
      <c r="E185" s="214"/>
      <c r="F185" s="214"/>
      <c r="G185" s="214"/>
      <c r="H185" s="191"/>
      <c r="I185" s="3">
        <f>I186</f>
        <v>5477.76</v>
      </c>
    </row>
    <row r="186" spans="1:9" ht="20.100000000000001" customHeight="1">
      <c r="A186" s="2" t="s">
        <v>465</v>
      </c>
      <c r="B186" s="214" t="s">
        <v>90</v>
      </c>
      <c r="C186" s="214"/>
      <c r="D186" s="214"/>
      <c r="E186" s="214"/>
      <c r="F186" s="214"/>
      <c r="G186" s="214"/>
      <c r="H186" s="191"/>
      <c r="I186" s="3">
        <f>I187</f>
        <v>5477.76</v>
      </c>
    </row>
    <row r="187" spans="1:9" ht="24.75">
      <c r="A187" s="4" t="s">
        <v>2153</v>
      </c>
      <c r="B187" s="5" t="s">
        <v>466</v>
      </c>
      <c r="C187" s="6" t="s">
        <v>467</v>
      </c>
      <c r="D187" s="5" t="s">
        <v>13</v>
      </c>
      <c r="E187" s="5" t="s">
        <v>14</v>
      </c>
      <c r="F187" s="7">
        <v>247.08</v>
      </c>
      <c r="G187" s="8">
        <v>17.95</v>
      </c>
      <c r="H187" s="8">
        <f t="shared" ref="H187" si="54">TRUNC(G187+G187*$I$5,2)</f>
        <v>22.17</v>
      </c>
      <c r="I187" s="9">
        <f t="shared" ref="I187" si="55">TRUNC(F187*H187,2)</f>
        <v>5477.76</v>
      </c>
    </row>
    <row r="188" spans="1:9" ht="20.100000000000001" customHeight="1">
      <c r="A188" s="2" t="s">
        <v>468</v>
      </c>
      <c r="B188" s="214" t="s">
        <v>371</v>
      </c>
      <c r="C188" s="214"/>
      <c r="D188" s="214"/>
      <c r="E188" s="214"/>
      <c r="F188" s="214"/>
      <c r="G188" s="214"/>
      <c r="H188" s="191"/>
      <c r="I188" s="3">
        <f>SUM(I189:I190)</f>
        <v>4114.1000000000004</v>
      </c>
    </row>
    <row r="189" spans="1:9" ht="24.75">
      <c r="A189" s="4" t="s">
        <v>469</v>
      </c>
      <c r="B189" s="5" t="s">
        <v>470</v>
      </c>
      <c r="C189" s="6" t="s">
        <v>471</v>
      </c>
      <c r="D189" s="5" t="s">
        <v>13</v>
      </c>
      <c r="E189" s="5" t="s">
        <v>14</v>
      </c>
      <c r="F189" s="7">
        <v>91.71</v>
      </c>
      <c r="G189" s="8">
        <v>21.35</v>
      </c>
      <c r="H189" s="8">
        <f t="shared" ref="H189:H190" si="56">TRUNC(G189+G189*$I$5,2)</f>
        <v>26.37</v>
      </c>
      <c r="I189" s="9">
        <f t="shared" ref="I189:I190" si="57">TRUNC(F189*H189,2)</f>
        <v>2418.39</v>
      </c>
    </row>
    <row r="190" spans="1:9" ht="16.5">
      <c r="A190" s="4" t="s">
        <v>472</v>
      </c>
      <c r="B190" s="5" t="s">
        <v>473</v>
      </c>
      <c r="C190" s="6" t="s">
        <v>474</v>
      </c>
      <c r="D190" s="5" t="s">
        <v>13</v>
      </c>
      <c r="E190" s="5" t="s">
        <v>14</v>
      </c>
      <c r="F190" s="7">
        <v>91.71</v>
      </c>
      <c r="G190" s="8">
        <v>14.97</v>
      </c>
      <c r="H190" s="8">
        <f t="shared" si="56"/>
        <v>18.489999999999998</v>
      </c>
      <c r="I190" s="9">
        <f t="shared" si="57"/>
        <v>1695.71</v>
      </c>
    </row>
    <row r="191" spans="1:9" s="121" customFormat="1" ht="20.100000000000001" customHeight="1">
      <c r="A191" s="119">
        <v>12</v>
      </c>
      <c r="B191" s="212" t="s">
        <v>475</v>
      </c>
      <c r="C191" s="212"/>
      <c r="D191" s="212"/>
      <c r="E191" s="212"/>
      <c r="F191" s="212"/>
      <c r="G191" s="212"/>
      <c r="H191" s="190"/>
      <c r="I191" s="120">
        <f>I192+I251+I260</f>
        <v>126271.16000000002</v>
      </c>
    </row>
    <row r="192" spans="1:9" ht="20.100000000000001" customHeight="1">
      <c r="A192" s="2" t="s">
        <v>476</v>
      </c>
      <c r="B192" s="214" t="s">
        <v>477</v>
      </c>
      <c r="C192" s="214"/>
      <c r="D192" s="214"/>
      <c r="E192" s="214"/>
      <c r="F192" s="214"/>
      <c r="G192" s="214"/>
      <c r="H192" s="191"/>
      <c r="I192" s="3">
        <f>SUM(I193:I250)</f>
        <v>49623.92000000002</v>
      </c>
    </row>
    <row r="193" spans="1:9" ht="16.5">
      <c r="A193" s="4" t="s">
        <v>478</v>
      </c>
      <c r="B193" s="5" t="s">
        <v>479</v>
      </c>
      <c r="C193" s="6" t="s">
        <v>480</v>
      </c>
      <c r="D193" s="5" t="s">
        <v>13</v>
      </c>
      <c r="E193" s="5" t="s">
        <v>23</v>
      </c>
      <c r="F193" s="7">
        <v>49</v>
      </c>
      <c r="G193" s="8">
        <v>12.3</v>
      </c>
      <c r="H193" s="8">
        <f t="shared" ref="H193:H250" si="58">TRUNC(G193+G193*$I$5,2)</f>
        <v>15.19</v>
      </c>
      <c r="I193" s="9">
        <f t="shared" ref="I193:I250" si="59">TRUNC(F193*H193,2)</f>
        <v>744.31</v>
      </c>
    </row>
    <row r="194" spans="1:9" ht="16.5">
      <c r="A194" s="4" t="s">
        <v>481</v>
      </c>
      <c r="B194" s="5" t="s">
        <v>482</v>
      </c>
      <c r="C194" s="6" t="s">
        <v>483</v>
      </c>
      <c r="D194" s="5" t="s">
        <v>13</v>
      </c>
      <c r="E194" s="5" t="s">
        <v>23</v>
      </c>
      <c r="F194" s="7">
        <v>285</v>
      </c>
      <c r="G194" s="8">
        <v>5.71</v>
      </c>
      <c r="H194" s="8">
        <f t="shared" si="58"/>
        <v>7.05</v>
      </c>
      <c r="I194" s="9">
        <f t="shared" si="59"/>
        <v>2009.25</v>
      </c>
    </row>
    <row r="195" spans="1:9" ht="16.5">
      <c r="A195" s="4" t="s">
        <v>484</v>
      </c>
      <c r="B195" s="5" t="s">
        <v>485</v>
      </c>
      <c r="C195" s="6" t="s">
        <v>486</v>
      </c>
      <c r="D195" s="5" t="s">
        <v>13</v>
      </c>
      <c r="E195" s="5" t="s">
        <v>23</v>
      </c>
      <c r="F195" s="7">
        <v>17</v>
      </c>
      <c r="G195" s="8">
        <v>11.21</v>
      </c>
      <c r="H195" s="8">
        <f t="shared" si="58"/>
        <v>13.84</v>
      </c>
      <c r="I195" s="9">
        <f t="shared" si="59"/>
        <v>235.28</v>
      </c>
    </row>
    <row r="196" spans="1:9" ht="16.5">
      <c r="A196" s="4" t="s">
        <v>487</v>
      </c>
      <c r="B196" s="5" t="s">
        <v>488</v>
      </c>
      <c r="C196" s="6" t="s">
        <v>489</v>
      </c>
      <c r="D196" s="5" t="s">
        <v>13</v>
      </c>
      <c r="E196" s="5" t="s">
        <v>23</v>
      </c>
      <c r="F196" s="7">
        <v>115</v>
      </c>
      <c r="G196" s="8">
        <v>18.940000000000001</v>
      </c>
      <c r="H196" s="8">
        <f t="shared" si="58"/>
        <v>23.39</v>
      </c>
      <c r="I196" s="9">
        <f t="shared" si="59"/>
        <v>2689.85</v>
      </c>
    </row>
    <row r="197" spans="1:9" ht="16.5">
      <c r="A197" s="4" t="s">
        <v>490</v>
      </c>
      <c r="B197" s="5" t="s">
        <v>491</v>
      </c>
      <c r="C197" s="6" t="s">
        <v>492</v>
      </c>
      <c r="D197" s="5" t="s">
        <v>13</v>
      </c>
      <c r="E197" s="5" t="s">
        <v>23</v>
      </c>
      <c r="F197" s="7">
        <v>26</v>
      </c>
      <c r="G197" s="8">
        <v>30.19</v>
      </c>
      <c r="H197" s="8">
        <f t="shared" si="58"/>
        <v>37.29</v>
      </c>
      <c r="I197" s="9">
        <f t="shared" si="59"/>
        <v>969.54</v>
      </c>
    </row>
    <row r="198" spans="1:9" ht="16.5">
      <c r="A198" s="4" t="s">
        <v>493</v>
      </c>
      <c r="B198" s="5" t="s">
        <v>494</v>
      </c>
      <c r="C198" s="6" t="s">
        <v>495</v>
      </c>
      <c r="D198" s="5" t="s">
        <v>13</v>
      </c>
      <c r="E198" s="5" t="s">
        <v>23</v>
      </c>
      <c r="F198" s="7">
        <v>64</v>
      </c>
      <c r="G198" s="8">
        <v>49.02</v>
      </c>
      <c r="H198" s="8">
        <f t="shared" si="58"/>
        <v>60.55</v>
      </c>
      <c r="I198" s="9">
        <f t="shared" si="59"/>
        <v>3875.2</v>
      </c>
    </row>
    <row r="199" spans="1:9" ht="16.5">
      <c r="A199" s="4" t="s">
        <v>496</v>
      </c>
      <c r="B199" s="5" t="s">
        <v>497</v>
      </c>
      <c r="C199" s="6" t="s">
        <v>498</v>
      </c>
      <c r="D199" s="5" t="s">
        <v>13</v>
      </c>
      <c r="E199" s="5" t="s">
        <v>23</v>
      </c>
      <c r="F199" s="7">
        <v>125</v>
      </c>
      <c r="G199" s="8">
        <v>67.38</v>
      </c>
      <c r="H199" s="8">
        <f t="shared" si="58"/>
        <v>83.23</v>
      </c>
      <c r="I199" s="9">
        <f t="shared" si="59"/>
        <v>10403.75</v>
      </c>
    </row>
    <row r="200" spans="1:9" ht="24.75">
      <c r="A200" s="4" t="s">
        <v>499</v>
      </c>
      <c r="B200" s="5" t="s">
        <v>500</v>
      </c>
      <c r="C200" s="6" t="s">
        <v>501</v>
      </c>
      <c r="D200" s="5" t="s">
        <v>13</v>
      </c>
      <c r="E200" s="5" t="s">
        <v>23</v>
      </c>
      <c r="F200" s="7">
        <v>59</v>
      </c>
      <c r="G200" s="8">
        <v>43.76</v>
      </c>
      <c r="H200" s="8">
        <f t="shared" si="58"/>
        <v>54.05</v>
      </c>
      <c r="I200" s="9">
        <f t="shared" si="59"/>
        <v>3188.95</v>
      </c>
    </row>
    <row r="201" spans="1:9" ht="24.75">
      <c r="A201" s="4" t="s">
        <v>502</v>
      </c>
      <c r="B201" s="5" t="s">
        <v>503</v>
      </c>
      <c r="C201" s="6" t="s">
        <v>504</v>
      </c>
      <c r="D201" s="5" t="s">
        <v>13</v>
      </c>
      <c r="E201" s="5" t="s">
        <v>21</v>
      </c>
      <c r="F201" s="7">
        <v>4</v>
      </c>
      <c r="G201" s="8">
        <v>302</v>
      </c>
      <c r="H201" s="8">
        <f t="shared" si="58"/>
        <v>373.07</v>
      </c>
      <c r="I201" s="9">
        <f t="shared" si="59"/>
        <v>1492.28</v>
      </c>
    </row>
    <row r="202" spans="1:9" ht="24.75">
      <c r="A202" s="4" t="s">
        <v>505</v>
      </c>
      <c r="B202" s="5" t="s">
        <v>506</v>
      </c>
      <c r="C202" s="6" t="s">
        <v>507</v>
      </c>
      <c r="D202" s="5" t="s">
        <v>13</v>
      </c>
      <c r="E202" s="5" t="s">
        <v>21</v>
      </c>
      <c r="F202" s="7">
        <v>4</v>
      </c>
      <c r="G202" s="8">
        <v>339.14</v>
      </c>
      <c r="H202" s="8">
        <f t="shared" si="58"/>
        <v>418.95</v>
      </c>
      <c r="I202" s="9">
        <f t="shared" si="59"/>
        <v>1675.8</v>
      </c>
    </row>
    <row r="203" spans="1:9" ht="24.75">
      <c r="A203" s="4" t="s">
        <v>508</v>
      </c>
      <c r="B203" s="5" t="s">
        <v>509</v>
      </c>
      <c r="C203" s="6" t="s">
        <v>510</v>
      </c>
      <c r="D203" s="5" t="s">
        <v>13</v>
      </c>
      <c r="E203" s="5" t="s">
        <v>21</v>
      </c>
      <c r="F203" s="7">
        <v>3</v>
      </c>
      <c r="G203" s="8">
        <v>20.09</v>
      </c>
      <c r="H203" s="8">
        <f t="shared" si="58"/>
        <v>24.81</v>
      </c>
      <c r="I203" s="9">
        <f t="shared" si="59"/>
        <v>74.430000000000007</v>
      </c>
    </row>
    <row r="204" spans="1:9" ht="24.75">
      <c r="A204" s="4" t="s">
        <v>511</v>
      </c>
      <c r="B204" s="5" t="s">
        <v>512</v>
      </c>
      <c r="C204" s="6" t="s">
        <v>513</v>
      </c>
      <c r="D204" s="5" t="s">
        <v>13</v>
      </c>
      <c r="E204" s="5" t="s">
        <v>21</v>
      </c>
      <c r="F204" s="7">
        <v>4</v>
      </c>
      <c r="G204" s="8">
        <v>73.17</v>
      </c>
      <c r="H204" s="8">
        <f t="shared" si="58"/>
        <v>90.39</v>
      </c>
      <c r="I204" s="9">
        <f t="shared" si="59"/>
        <v>361.56</v>
      </c>
    </row>
    <row r="205" spans="1:9" ht="24.75">
      <c r="A205" s="4" t="s">
        <v>514</v>
      </c>
      <c r="B205" s="5" t="s">
        <v>515</v>
      </c>
      <c r="C205" s="6" t="s">
        <v>516</v>
      </c>
      <c r="D205" s="5" t="s">
        <v>13</v>
      </c>
      <c r="E205" s="5" t="s">
        <v>21</v>
      </c>
      <c r="F205" s="7">
        <v>4</v>
      </c>
      <c r="G205" s="8">
        <v>6.6</v>
      </c>
      <c r="H205" s="8">
        <f t="shared" si="58"/>
        <v>8.15</v>
      </c>
      <c r="I205" s="9">
        <f t="shared" si="59"/>
        <v>32.6</v>
      </c>
    </row>
    <row r="206" spans="1:9" ht="24.75">
      <c r="A206" s="4" t="s">
        <v>517</v>
      </c>
      <c r="B206" s="5" t="s">
        <v>518</v>
      </c>
      <c r="C206" s="6" t="s">
        <v>519</v>
      </c>
      <c r="D206" s="5" t="s">
        <v>13</v>
      </c>
      <c r="E206" s="5" t="s">
        <v>21</v>
      </c>
      <c r="F206" s="7">
        <v>92</v>
      </c>
      <c r="G206" s="8">
        <v>7.71</v>
      </c>
      <c r="H206" s="8">
        <f t="shared" si="58"/>
        <v>9.52</v>
      </c>
      <c r="I206" s="9">
        <f t="shared" si="59"/>
        <v>875.84</v>
      </c>
    </row>
    <row r="207" spans="1:9" ht="24.75">
      <c r="A207" s="4" t="s">
        <v>520</v>
      </c>
      <c r="B207" s="5" t="s">
        <v>521</v>
      </c>
      <c r="C207" s="6" t="s">
        <v>522</v>
      </c>
      <c r="D207" s="5" t="s">
        <v>13</v>
      </c>
      <c r="E207" s="5" t="s">
        <v>21</v>
      </c>
      <c r="F207" s="7">
        <v>2</v>
      </c>
      <c r="G207" s="8">
        <v>6.44</v>
      </c>
      <c r="H207" s="8">
        <f t="shared" si="58"/>
        <v>7.95</v>
      </c>
      <c r="I207" s="9">
        <f t="shared" si="59"/>
        <v>15.9</v>
      </c>
    </row>
    <row r="208" spans="1:9" ht="24.75">
      <c r="A208" s="4" t="s">
        <v>523</v>
      </c>
      <c r="B208" s="5" t="s">
        <v>524</v>
      </c>
      <c r="C208" s="6" t="s">
        <v>525</v>
      </c>
      <c r="D208" s="5" t="s">
        <v>13</v>
      </c>
      <c r="E208" s="5" t="s">
        <v>21</v>
      </c>
      <c r="F208" s="7">
        <v>72</v>
      </c>
      <c r="G208" s="8">
        <v>11.45</v>
      </c>
      <c r="H208" s="8">
        <f t="shared" si="58"/>
        <v>14.14</v>
      </c>
      <c r="I208" s="9">
        <f t="shared" si="59"/>
        <v>1018.08</v>
      </c>
    </row>
    <row r="209" spans="1:9" ht="24.75">
      <c r="A209" s="4" t="s">
        <v>526</v>
      </c>
      <c r="B209" s="5" t="s">
        <v>527</v>
      </c>
      <c r="C209" s="6" t="s">
        <v>528</v>
      </c>
      <c r="D209" s="5" t="s">
        <v>13</v>
      </c>
      <c r="E209" s="5" t="s">
        <v>21</v>
      </c>
      <c r="F209" s="7">
        <v>4</v>
      </c>
      <c r="G209" s="8">
        <v>20.83</v>
      </c>
      <c r="H209" s="8">
        <f t="shared" si="58"/>
        <v>25.73</v>
      </c>
      <c r="I209" s="9">
        <f t="shared" si="59"/>
        <v>102.92</v>
      </c>
    </row>
    <row r="210" spans="1:9" ht="24.75">
      <c r="A210" s="4" t="s">
        <v>529</v>
      </c>
      <c r="B210" s="5" t="s">
        <v>530</v>
      </c>
      <c r="C210" s="6" t="s">
        <v>531</v>
      </c>
      <c r="D210" s="5" t="s">
        <v>13</v>
      </c>
      <c r="E210" s="5" t="s">
        <v>21</v>
      </c>
      <c r="F210" s="7">
        <v>4</v>
      </c>
      <c r="G210" s="8">
        <v>42.76</v>
      </c>
      <c r="H210" s="8">
        <f t="shared" si="58"/>
        <v>52.82</v>
      </c>
      <c r="I210" s="9">
        <f t="shared" si="59"/>
        <v>211.28</v>
      </c>
    </row>
    <row r="211" spans="1:9" ht="16.5">
      <c r="A211" s="4" t="s">
        <v>532</v>
      </c>
      <c r="B211" s="5" t="s">
        <v>533</v>
      </c>
      <c r="C211" s="6" t="s">
        <v>534</v>
      </c>
      <c r="D211" s="5" t="s">
        <v>13</v>
      </c>
      <c r="E211" s="5" t="s">
        <v>21</v>
      </c>
      <c r="F211" s="7">
        <v>4</v>
      </c>
      <c r="G211" s="8">
        <v>11.41</v>
      </c>
      <c r="H211" s="8">
        <f t="shared" si="58"/>
        <v>14.09</v>
      </c>
      <c r="I211" s="9">
        <f t="shared" si="59"/>
        <v>56.36</v>
      </c>
    </row>
    <row r="212" spans="1:9" ht="16.5">
      <c r="A212" s="4" t="s">
        <v>535</v>
      </c>
      <c r="B212" s="5" t="s">
        <v>536</v>
      </c>
      <c r="C212" s="6" t="s">
        <v>537</v>
      </c>
      <c r="D212" s="5" t="s">
        <v>13</v>
      </c>
      <c r="E212" s="5" t="s">
        <v>21</v>
      </c>
      <c r="F212" s="7">
        <v>35</v>
      </c>
      <c r="G212" s="8">
        <v>21.93</v>
      </c>
      <c r="H212" s="8">
        <f t="shared" si="58"/>
        <v>27.09</v>
      </c>
      <c r="I212" s="9">
        <f t="shared" si="59"/>
        <v>948.15</v>
      </c>
    </row>
    <row r="213" spans="1:9" ht="16.5">
      <c r="A213" s="4" t="s">
        <v>538</v>
      </c>
      <c r="B213" s="5" t="s">
        <v>539</v>
      </c>
      <c r="C213" s="6" t="s">
        <v>540</v>
      </c>
      <c r="D213" s="5" t="s">
        <v>22</v>
      </c>
      <c r="E213" s="5" t="s">
        <v>21</v>
      </c>
      <c r="F213" s="7">
        <v>4</v>
      </c>
      <c r="G213" s="8">
        <v>16.29</v>
      </c>
      <c r="H213" s="8">
        <f t="shared" si="58"/>
        <v>20.12</v>
      </c>
      <c r="I213" s="9">
        <f t="shared" si="59"/>
        <v>80.48</v>
      </c>
    </row>
    <row r="214" spans="1:9" ht="16.5">
      <c r="A214" s="4" t="s">
        <v>541</v>
      </c>
      <c r="B214" s="5" t="s">
        <v>542</v>
      </c>
      <c r="C214" s="6" t="s">
        <v>543</v>
      </c>
      <c r="D214" s="5" t="s">
        <v>22</v>
      </c>
      <c r="E214" s="5" t="s">
        <v>21</v>
      </c>
      <c r="F214" s="7">
        <v>2</v>
      </c>
      <c r="G214" s="8">
        <v>16.29</v>
      </c>
      <c r="H214" s="8">
        <f t="shared" si="58"/>
        <v>20.12</v>
      </c>
      <c r="I214" s="9">
        <f t="shared" si="59"/>
        <v>40.24</v>
      </c>
    </row>
    <row r="215" spans="1:9" ht="16.5">
      <c r="A215" s="4" t="s">
        <v>544</v>
      </c>
      <c r="B215" s="5" t="s">
        <v>545</v>
      </c>
      <c r="C215" s="6" t="s">
        <v>546</v>
      </c>
      <c r="D215" s="5" t="s">
        <v>13</v>
      </c>
      <c r="E215" s="5" t="s">
        <v>21</v>
      </c>
      <c r="F215" s="7">
        <v>39</v>
      </c>
      <c r="G215" s="8">
        <v>12.63</v>
      </c>
      <c r="H215" s="8">
        <f t="shared" si="58"/>
        <v>15.6</v>
      </c>
      <c r="I215" s="9">
        <f t="shared" si="59"/>
        <v>608.4</v>
      </c>
    </row>
    <row r="216" spans="1:9" ht="16.5">
      <c r="A216" s="4" t="s">
        <v>547</v>
      </c>
      <c r="B216" s="5" t="s">
        <v>545</v>
      </c>
      <c r="C216" s="6" t="s">
        <v>546</v>
      </c>
      <c r="D216" s="5" t="s">
        <v>13</v>
      </c>
      <c r="E216" s="5" t="s">
        <v>21</v>
      </c>
      <c r="F216" s="7">
        <v>4</v>
      </c>
      <c r="G216" s="8">
        <v>12.63</v>
      </c>
      <c r="H216" s="8">
        <f t="shared" si="58"/>
        <v>15.6</v>
      </c>
      <c r="I216" s="9">
        <f t="shared" si="59"/>
        <v>62.4</v>
      </c>
    </row>
    <row r="217" spans="1:9" ht="16.5">
      <c r="A217" s="4" t="s">
        <v>548</v>
      </c>
      <c r="B217" s="5" t="s">
        <v>549</v>
      </c>
      <c r="C217" s="6" t="s">
        <v>550</v>
      </c>
      <c r="D217" s="5" t="s">
        <v>13</v>
      </c>
      <c r="E217" s="5" t="s">
        <v>21</v>
      </c>
      <c r="F217" s="7">
        <v>2</v>
      </c>
      <c r="G217" s="8">
        <v>16.25</v>
      </c>
      <c r="H217" s="8">
        <f t="shared" si="58"/>
        <v>20.07</v>
      </c>
      <c r="I217" s="9">
        <f t="shared" si="59"/>
        <v>40.14</v>
      </c>
    </row>
    <row r="218" spans="1:9" ht="24.75">
      <c r="A218" s="4" t="s">
        <v>551</v>
      </c>
      <c r="B218" s="5" t="s">
        <v>552</v>
      </c>
      <c r="C218" s="6" t="s">
        <v>553</v>
      </c>
      <c r="D218" s="5" t="s">
        <v>13</v>
      </c>
      <c r="E218" s="5" t="s">
        <v>21</v>
      </c>
      <c r="F218" s="7">
        <v>2</v>
      </c>
      <c r="G218" s="8">
        <v>20.04</v>
      </c>
      <c r="H218" s="8">
        <f t="shared" si="58"/>
        <v>24.75</v>
      </c>
      <c r="I218" s="9">
        <f t="shared" si="59"/>
        <v>49.5</v>
      </c>
    </row>
    <row r="219" spans="1:9" ht="16.5">
      <c r="A219" s="4" t="s">
        <v>554</v>
      </c>
      <c r="B219" s="5" t="s">
        <v>555</v>
      </c>
      <c r="C219" s="6" t="s">
        <v>556</v>
      </c>
      <c r="D219" s="5" t="s">
        <v>22</v>
      </c>
      <c r="E219" s="5" t="s">
        <v>21</v>
      </c>
      <c r="F219" s="7">
        <v>6</v>
      </c>
      <c r="G219" s="8">
        <v>30.57</v>
      </c>
      <c r="H219" s="8">
        <f t="shared" si="58"/>
        <v>37.76</v>
      </c>
      <c r="I219" s="9">
        <f t="shared" si="59"/>
        <v>226.56</v>
      </c>
    </row>
    <row r="220" spans="1:9" ht="16.5">
      <c r="A220" s="4" t="s">
        <v>557</v>
      </c>
      <c r="B220" s="5" t="s">
        <v>558</v>
      </c>
      <c r="C220" s="6" t="s">
        <v>559</v>
      </c>
      <c r="D220" s="5" t="s">
        <v>13</v>
      </c>
      <c r="E220" s="5" t="s">
        <v>21</v>
      </c>
      <c r="F220" s="7">
        <v>6</v>
      </c>
      <c r="G220" s="8">
        <v>7.01</v>
      </c>
      <c r="H220" s="8">
        <f t="shared" si="58"/>
        <v>8.65</v>
      </c>
      <c r="I220" s="9">
        <f t="shared" si="59"/>
        <v>51.9</v>
      </c>
    </row>
    <row r="221" spans="1:9" ht="16.5">
      <c r="A221" s="4" t="s">
        <v>560</v>
      </c>
      <c r="B221" s="5" t="s">
        <v>561</v>
      </c>
      <c r="C221" s="6" t="s">
        <v>562</v>
      </c>
      <c r="D221" s="5" t="s">
        <v>13</v>
      </c>
      <c r="E221" s="5" t="s">
        <v>21</v>
      </c>
      <c r="F221" s="7">
        <v>2</v>
      </c>
      <c r="G221" s="8">
        <v>11.13</v>
      </c>
      <c r="H221" s="8">
        <f t="shared" si="58"/>
        <v>13.74</v>
      </c>
      <c r="I221" s="9">
        <f t="shared" si="59"/>
        <v>27.48</v>
      </c>
    </row>
    <row r="222" spans="1:9" ht="16.5">
      <c r="A222" s="4" t="s">
        <v>563</v>
      </c>
      <c r="B222" s="5" t="s">
        <v>564</v>
      </c>
      <c r="C222" s="6" t="s">
        <v>565</v>
      </c>
      <c r="D222" s="5" t="s">
        <v>13</v>
      </c>
      <c r="E222" s="5" t="s">
        <v>21</v>
      </c>
      <c r="F222" s="7">
        <v>6</v>
      </c>
      <c r="G222" s="8">
        <v>18.559999999999999</v>
      </c>
      <c r="H222" s="8">
        <f t="shared" si="58"/>
        <v>22.92</v>
      </c>
      <c r="I222" s="9">
        <f t="shared" si="59"/>
        <v>137.52000000000001</v>
      </c>
    </row>
    <row r="223" spans="1:9" ht="16.5">
      <c r="A223" s="4" t="s">
        <v>566</v>
      </c>
      <c r="B223" s="5" t="s">
        <v>567</v>
      </c>
      <c r="C223" s="6" t="s">
        <v>568</v>
      </c>
      <c r="D223" s="5" t="s">
        <v>13</v>
      </c>
      <c r="E223" s="5" t="s">
        <v>21</v>
      </c>
      <c r="F223" s="7">
        <v>5</v>
      </c>
      <c r="G223" s="8">
        <v>85.32</v>
      </c>
      <c r="H223" s="8">
        <f t="shared" si="58"/>
        <v>105.4</v>
      </c>
      <c r="I223" s="9">
        <f t="shared" si="59"/>
        <v>527</v>
      </c>
    </row>
    <row r="224" spans="1:9" ht="16.5">
      <c r="A224" s="4" t="s">
        <v>569</v>
      </c>
      <c r="B224" s="5" t="s">
        <v>570</v>
      </c>
      <c r="C224" s="6" t="s">
        <v>571</v>
      </c>
      <c r="D224" s="5" t="s">
        <v>13</v>
      </c>
      <c r="E224" s="5" t="s">
        <v>21</v>
      </c>
      <c r="F224" s="7">
        <v>1</v>
      </c>
      <c r="G224" s="8">
        <v>104.15</v>
      </c>
      <c r="H224" s="8">
        <f t="shared" si="58"/>
        <v>128.66</v>
      </c>
      <c r="I224" s="9">
        <f t="shared" si="59"/>
        <v>128.66</v>
      </c>
    </row>
    <row r="225" spans="1:9" ht="16.5">
      <c r="A225" s="4" t="s">
        <v>572</v>
      </c>
      <c r="B225" s="5" t="s">
        <v>573</v>
      </c>
      <c r="C225" s="6" t="s">
        <v>574</v>
      </c>
      <c r="D225" s="5" t="s">
        <v>13</v>
      </c>
      <c r="E225" s="5" t="s">
        <v>21</v>
      </c>
      <c r="F225" s="7">
        <v>4</v>
      </c>
      <c r="G225" s="8">
        <v>9.41</v>
      </c>
      <c r="H225" s="8">
        <f t="shared" si="58"/>
        <v>11.62</v>
      </c>
      <c r="I225" s="9">
        <f t="shared" si="59"/>
        <v>46.48</v>
      </c>
    </row>
    <row r="226" spans="1:9" ht="16.5">
      <c r="A226" s="4" t="s">
        <v>575</v>
      </c>
      <c r="B226" s="5" t="s">
        <v>576</v>
      </c>
      <c r="C226" s="6" t="s">
        <v>577</v>
      </c>
      <c r="D226" s="5" t="s">
        <v>13</v>
      </c>
      <c r="E226" s="5" t="s">
        <v>21</v>
      </c>
      <c r="F226" s="7">
        <v>155</v>
      </c>
      <c r="G226" s="8">
        <v>11.16</v>
      </c>
      <c r="H226" s="8">
        <f t="shared" si="58"/>
        <v>13.78</v>
      </c>
      <c r="I226" s="9">
        <f t="shared" si="59"/>
        <v>2135.9</v>
      </c>
    </row>
    <row r="227" spans="1:9" ht="16.5">
      <c r="A227" s="4" t="s">
        <v>578</v>
      </c>
      <c r="B227" s="5" t="s">
        <v>579</v>
      </c>
      <c r="C227" s="6" t="s">
        <v>580</v>
      </c>
      <c r="D227" s="5" t="s">
        <v>13</v>
      </c>
      <c r="E227" s="5" t="s">
        <v>21</v>
      </c>
      <c r="F227" s="7">
        <v>3</v>
      </c>
      <c r="G227" s="8">
        <v>15.13</v>
      </c>
      <c r="H227" s="8">
        <f t="shared" si="58"/>
        <v>18.690000000000001</v>
      </c>
      <c r="I227" s="9">
        <f t="shared" si="59"/>
        <v>56.07</v>
      </c>
    </row>
    <row r="228" spans="1:9" ht="16.5">
      <c r="A228" s="4" t="s">
        <v>581</v>
      </c>
      <c r="B228" s="5" t="s">
        <v>582</v>
      </c>
      <c r="C228" s="6" t="s">
        <v>583</v>
      </c>
      <c r="D228" s="5" t="s">
        <v>13</v>
      </c>
      <c r="E228" s="5" t="s">
        <v>21</v>
      </c>
      <c r="F228" s="7">
        <v>30</v>
      </c>
      <c r="G228" s="8">
        <v>15.97</v>
      </c>
      <c r="H228" s="8">
        <f t="shared" si="58"/>
        <v>19.72</v>
      </c>
      <c r="I228" s="9">
        <f t="shared" si="59"/>
        <v>591.6</v>
      </c>
    </row>
    <row r="229" spans="1:9" ht="16.5">
      <c r="A229" s="4" t="s">
        <v>584</v>
      </c>
      <c r="B229" s="5" t="s">
        <v>585</v>
      </c>
      <c r="C229" s="6" t="s">
        <v>586</v>
      </c>
      <c r="D229" s="5" t="s">
        <v>13</v>
      </c>
      <c r="E229" s="5" t="s">
        <v>21</v>
      </c>
      <c r="F229" s="7">
        <v>15</v>
      </c>
      <c r="G229" s="8">
        <v>43.38</v>
      </c>
      <c r="H229" s="8">
        <f t="shared" si="58"/>
        <v>53.58</v>
      </c>
      <c r="I229" s="9">
        <f t="shared" si="59"/>
        <v>803.7</v>
      </c>
    </row>
    <row r="230" spans="1:9" ht="16.5">
      <c r="A230" s="4" t="s">
        <v>587</v>
      </c>
      <c r="B230" s="5" t="s">
        <v>588</v>
      </c>
      <c r="C230" s="6" t="s">
        <v>589</v>
      </c>
      <c r="D230" s="5" t="s">
        <v>13</v>
      </c>
      <c r="E230" s="5" t="s">
        <v>21</v>
      </c>
      <c r="F230" s="7">
        <v>7</v>
      </c>
      <c r="G230" s="8">
        <v>111.92</v>
      </c>
      <c r="H230" s="8">
        <f t="shared" si="58"/>
        <v>138.26</v>
      </c>
      <c r="I230" s="9">
        <f t="shared" si="59"/>
        <v>967.82</v>
      </c>
    </row>
    <row r="231" spans="1:9" ht="16.5">
      <c r="A231" s="4" t="s">
        <v>590</v>
      </c>
      <c r="B231" s="5" t="s">
        <v>591</v>
      </c>
      <c r="C231" s="6" t="s">
        <v>592</v>
      </c>
      <c r="D231" s="5" t="s">
        <v>13</v>
      </c>
      <c r="E231" s="5" t="s">
        <v>21</v>
      </c>
      <c r="F231" s="7">
        <v>14</v>
      </c>
      <c r="G231" s="8">
        <v>126.65</v>
      </c>
      <c r="H231" s="8">
        <f t="shared" si="58"/>
        <v>156.44999999999999</v>
      </c>
      <c r="I231" s="9">
        <f t="shared" si="59"/>
        <v>2190.3000000000002</v>
      </c>
    </row>
    <row r="232" spans="1:9" ht="16.5">
      <c r="A232" s="4" t="s">
        <v>593</v>
      </c>
      <c r="B232" s="5" t="s">
        <v>594</v>
      </c>
      <c r="C232" s="6" t="s">
        <v>595</v>
      </c>
      <c r="D232" s="5" t="s">
        <v>13</v>
      </c>
      <c r="E232" s="5" t="s">
        <v>21</v>
      </c>
      <c r="F232" s="7">
        <v>8</v>
      </c>
      <c r="G232" s="8">
        <v>39.340000000000003</v>
      </c>
      <c r="H232" s="8">
        <f t="shared" si="58"/>
        <v>48.59</v>
      </c>
      <c r="I232" s="9">
        <f t="shared" si="59"/>
        <v>388.72</v>
      </c>
    </row>
    <row r="233" spans="1:9" ht="16.5">
      <c r="A233" s="4" t="s">
        <v>596</v>
      </c>
      <c r="B233" s="5" t="s">
        <v>597</v>
      </c>
      <c r="C233" s="6" t="s">
        <v>598</v>
      </c>
      <c r="D233" s="5" t="s">
        <v>13</v>
      </c>
      <c r="E233" s="5" t="s">
        <v>21</v>
      </c>
      <c r="F233" s="7">
        <v>2</v>
      </c>
      <c r="G233" s="8">
        <v>11.52</v>
      </c>
      <c r="H233" s="8">
        <f t="shared" si="58"/>
        <v>14.23</v>
      </c>
      <c r="I233" s="9">
        <f t="shared" si="59"/>
        <v>28.46</v>
      </c>
    </row>
    <row r="234" spans="1:9" ht="24.75">
      <c r="A234" s="4" t="s">
        <v>599</v>
      </c>
      <c r="B234" s="5" t="s">
        <v>600</v>
      </c>
      <c r="C234" s="6" t="s">
        <v>601</v>
      </c>
      <c r="D234" s="5" t="s">
        <v>13</v>
      </c>
      <c r="E234" s="5" t="s">
        <v>21</v>
      </c>
      <c r="F234" s="7">
        <v>20</v>
      </c>
      <c r="G234" s="8">
        <v>18.010000000000002</v>
      </c>
      <c r="H234" s="8">
        <f t="shared" si="58"/>
        <v>22.24</v>
      </c>
      <c r="I234" s="9">
        <f t="shared" si="59"/>
        <v>444.8</v>
      </c>
    </row>
    <row r="235" spans="1:9" ht="24.75">
      <c r="A235" s="4" t="s">
        <v>602</v>
      </c>
      <c r="B235" s="5" t="s">
        <v>603</v>
      </c>
      <c r="C235" s="6" t="s">
        <v>604</v>
      </c>
      <c r="D235" s="5" t="s">
        <v>13</v>
      </c>
      <c r="E235" s="5" t="s">
        <v>21</v>
      </c>
      <c r="F235" s="7">
        <v>86</v>
      </c>
      <c r="G235" s="8">
        <v>14.56</v>
      </c>
      <c r="H235" s="8">
        <f t="shared" si="58"/>
        <v>17.98</v>
      </c>
      <c r="I235" s="9">
        <f t="shared" si="59"/>
        <v>1546.28</v>
      </c>
    </row>
    <row r="236" spans="1:9" ht="16.5">
      <c r="A236" s="4" t="s">
        <v>605</v>
      </c>
      <c r="B236" s="5" t="s">
        <v>606</v>
      </c>
      <c r="C236" s="6" t="s">
        <v>607</v>
      </c>
      <c r="D236" s="5" t="s">
        <v>13</v>
      </c>
      <c r="E236" s="5" t="s">
        <v>21</v>
      </c>
      <c r="F236" s="7">
        <v>38</v>
      </c>
      <c r="G236" s="8">
        <v>15.34</v>
      </c>
      <c r="H236" s="8">
        <f t="shared" si="58"/>
        <v>18.95</v>
      </c>
      <c r="I236" s="9">
        <f t="shared" si="59"/>
        <v>720.1</v>
      </c>
    </row>
    <row r="237" spans="1:9" ht="16.5">
      <c r="A237" s="4" t="s">
        <v>608</v>
      </c>
      <c r="B237" s="5" t="s">
        <v>609</v>
      </c>
      <c r="C237" s="6" t="s">
        <v>610</v>
      </c>
      <c r="D237" s="5" t="s">
        <v>13</v>
      </c>
      <c r="E237" s="5" t="s">
        <v>21</v>
      </c>
      <c r="F237" s="7">
        <v>3</v>
      </c>
      <c r="G237" s="8">
        <v>19.48</v>
      </c>
      <c r="H237" s="8">
        <f t="shared" si="58"/>
        <v>24.06</v>
      </c>
      <c r="I237" s="9">
        <f t="shared" si="59"/>
        <v>72.180000000000007</v>
      </c>
    </row>
    <row r="238" spans="1:9" ht="16.5">
      <c r="A238" s="4" t="s">
        <v>611</v>
      </c>
      <c r="B238" s="5" t="s">
        <v>612</v>
      </c>
      <c r="C238" s="6" t="s">
        <v>613</v>
      </c>
      <c r="D238" s="5" t="s">
        <v>13</v>
      </c>
      <c r="E238" s="5" t="s">
        <v>21</v>
      </c>
      <c r="F238" s="7">
        <v>19</v>
      </c>
      <c r="G238" s="8">
        <v>24.93</v>
      </c>
      <c r="H238" s="8">
        <f t="shared" si="58"/>
        <v>30.79</v>
      </c>
      <c r="I238" s="9">
        <f t="shared" si="59"/>
        <v>585.01</v>
      </c>
    </row>
    <row r="239" spans="1:9" ht="16.5">
      <c r="A239" s="4" t="s">
        <v>614</v>
      </c>
      <c r="B239" s="5" t="s">
        <v>615</v>
      </c>
      <c r="C239" s="6" t="s">
        <v>616</v>
      </c>
      <c r="D239" s="5" t="s">
        <v>13</v>
      </c>
      <c r="E239" s="5" t="s">
        <v>21</v>
      </c>
      <c r="F239" s="7">
        <v>6</v>
      </c>
      <c r="G239" s="8">
        <v>83.99</v>
      </c>
      <c r="H239" s="8">
        <f t="shared" si="58"/>
        <v>103.75</v>
      </c>
      <c r="I239" s="9">
        <f t="shared" si="59"/>
        <v>622.5</v>
      </c>
    </row>
    <row r="240" spans="1:9" ht="16.5">
      <c r="A240" s="4" t="s">
        <v>617</v>
      </c>
      <c r="B240" s="5" t="s">
        <v>618</v>
      </c>
      <c r="C240" s="6" t="s">
        <v>619</v>
      </c>
      <c r="D240" s="5" t="s">
        <v>13</v>
      </c>
      <c r="E240" s="5" t="s">
        <v>21</v>
      </c>
      <c r="F240" s="7">
        <v>10</v>
      </c>
      <c r="G240" s="8">
        <v>109.73</v>
      </c>
      <c r="H240" s="8">
        <f t="shared" si="58"/>
        <v>135.55000000000001</v>
      </c>
      <c r="I240" s="9">
        <f t="shared" si="59"/>
        <v>1355.5</v>
      </c>
    </row>
    <row r="241" spans="1:9" ht="16.5">
      <c r="A241" s="4" t="s">
        <v>620</v>
      </c>
      <c r="B241" s="5" t="s">
        <v>621</v>
      </c>
      <c r="C241" s="6" t="s">
        <v>622</v>
      </c>
      <c r="D241" s="5" t="s">
        <v>13</v>
      </c>
      <c r="E241" s="5" t="s">
        <v>21</v>
      </c>
      <c r="F241" s="7">
        <v>2</v>
      </c>
      <c r="G241" s="8">
        <v>235.55</v>
      </c>
      <c r="H241" s="8">
        <f t="shared" si="58"/>
        <v>290.98</v>
      </c>
      <c r="I241" s="9">
        <f t="shared" si="59"/>
        <v>581.96</v>
      </c>
    </row>
    <row r="242" spans="1:9" ht="16.5">
      <c r="A242" s="4" t="s">
        <v>623</v>
      </c>
      <c r="B242" s="5" t="s">
        <v>624</v>
      </c>
      <c r="C242" s="6" t="s">
        <v>625</v>
      </c>
      <c r="D242" s="5" t="s">
        <v>13</v>
      </c>
      <c r="E242" s="5" t="s">
        <v>21</v>
      </c>
      <c r="F242" s="7">
        <v>1</v>
      </c>
      <c r="G242" s="8">
        <v>15.42</v>
      </c>
      <c r="H242" s="8">
        <f t="shared" si="58"/>
        <v>19.04</v>
      </c>
      <c r="I242" s="9">
        <f t="shared" si="59"/>
        <v>19.04</v>
      </c>
    </row>
    <row r="243" spans="1:9" ht="16.5">
      <c r="A243" s="4" t="s">
        <v>626</v>
      </c>
      <c r="B243" s="5" t="s">
        <v>627</v>
      </c>
      <c r="C243" s="6" t="s">
        <v>628</v>
      </c>
      <c r="D243" s="5" t="s">
        <v>13</v>
      </c>
      <c r="E243" s="5" t="s">
        <v>21</v>
      </c>
      <c r="F243" s="7">
        <v>23</v>
      </c>
      <c r="G243" s="8">
        <v>21.79</v>
      </c>
      <c r="H243" s="8">
        <f t="shared" si="58"/>
        <v>26.91</v>
      </c>
      <c r="I243" s="9">
        <f t="shared" si="59"/>
        <v>618.92999999999995</v>
      </c>
    </row>
    <row r="244" spans="1:9" ht="16.5">
      <c r="A244" s="4" t="s">
        <v>629</v>
      </c>
      <c r="B244" s="5" t="s">
        <v>630</v>
      </c>
      <c r="C244" s="6" t="s">
        <v>631</v>
      </c>
      <c r="D244" s="5" t="s">
        <v>22</v>
      </c>
      <c r="E244" s="5" t="s">
        <v>21</v>
      </c>
      <c r="F244" s="7">
        <v>1</v>
      </c>
      <c r="G244" s="8">
        <v>32.07</v>
      </c>
      <c r="H244" s="8">
        <f t="shared" si="58"/>
        <v>39.61</v>
      </c>
      <c r="I244" s="9">
        <f t="shared" si="59"/>
        <v>39.61</v>
      </c>
    </row>
    <row r="245" spans="1:9" ht="16.5">
      <c r="A245" s="4" t="s">
        <v>632</v>
      </c>
      <c r="B245" s="5" t="s">
        <v>633</v>
      </c>
      <c r="C245" s="6" t="s">
        <v>634</v>
      </c>
      <c r="D245" s="5" t="s">
        <v>13</v>
      </c>
      <c r="E245" s="5" t="s">
        <v>21</v>
      </c>
      <c r="F245" s="7">
        <v>10</v>
      </c>
      <c r="G245" s="8">
        <v>63.93</v>
      </c>
      <c r="H245" s="8">
        <f t="shared" si="58"/>
        <v>78.97</v>
      </c>
      <c r="I245" s="9">
        <f t="shared" si="59"/>
        <v>789.7</v>
      </c>
    </row>
    <row r="246" spans="1:9" ht="16.5">
      <c r="A246" s="4" t="s">
        <v>635</v>
      </c>
      <c r="B246" s="5" t="s">
        <v>636</v>
      </c>
      <c r="C246" s="6" t="s">
        <v>637</v>
      </c>
      <c r="D246" s="5" t="s">
        <v>13</v>
      </c>
      <c r="E246" s="5" t="s">
        <v>21</v>
      </c>
      <c r="F246" s="7">
        <v>5</v>
      </c>
      <c r="G246" s="8">
        <v>125.91</v>
      </c>
      <c r="H246" s="8">
        <f t="shared" si="58"/>
        <v>155.54</v>
      </c>
      <c r="I246" s="9">
        <f t="shared" si="59"/>
        <v>777.7</v>
      </c>
    </row>
    <row r="247" spans="1:9" ht="24.75">
      <c r="A247" s="4" t="s">
        <v>638</v>
      </c>
      <c r="B247" s="5" t="s">
        <v>639</v>
      </c>
      <c r="C247" s="6" t="s">
        <v>640</v>
      </c>
      <c r="D247" s="5" t="s">
        <v>13</v>
      </c>
      <c r="E247" s="5" t="s">
        <v>21</v>
      </c>
      <c r="F247" s="7">
        <v>20</v>
      </c>
      <c r="G247" s="8">
        <v>20.6</v>
      </c>
      <c r="H247" s="8">
        <f t="shared" si="58"/>
        <v>25.44</v>
      </c>
      <c r="I247" s="9">
        <f t="shared" si="59"/>
        <v>508.8</v>
      </c>
    </row>
    <row r="248" spans="1:9" ht="24.75">
      <c r="A248" s="4" t="s">
        <v>641</v>
      </c>
      <c r="B248" s="5" t="s">
        <v>642</v>
      </c>
      <c r="C248" s="6" t="s">
        <v>643</v>
      </c>
      <c r="D248" s="5" t="s">
        <v>13</v>
      </c>
      <c r="E248" s="5" t="s">
        <v>21</v>
      </c>
      <c r="F248" s="7">
        <v>2</v>
      </c>
      <c r="G248" s="8">
        <v>24.46</v>
      </c>
      <c r="H248" s="8">
        <f t="shared" si="58"/>
        <v>30.21</v>
      </c>
      <c r="I248" s="9">
        <f t="shared" si="59"/>
        <v>60.42</v>
      </c>
    </row>
    <row r="249" spans="1:9" ht="16.5">
      <c r="A249" s="4" t="s">
        <v>644</v>
      </c>
      <c r="B249" s="5" t="s">
        <v>645</v>
      </c>
      <c r="C249" s="6" t="s">
        <v>646</v>
      </c>
      <c r="D249" s="5" t="s">
        <v>22</v>
      </c>
      <c r="E249" s="5" t="s">
        <v>21</v>
      </c>
      <c r="F249" s="7">
        <v>7</v>
      </c>
      <c r="G249" s="8">
        <v>63.93</v>
      </c>
      <c r="H249" s="8">
        <f t="shared" si="58"/>
        <v>78.97</v>
      </c>
      <c r="I249" s="9">
        <f t="shared" si="59"/>
        <v>552.79</v>
      </c>
    </row>
    <row r="250" spans="1:9" ht="16.5">
      <c r="A250" s="4" t="s">
        <v>647</v>
      </c>
      <c r="B250" s="5" t="s">
        <v>648</v>
      </c>
      <c r="C250" s="6" t="s">
        <v>649</v>
      </c>
      <c r="D250" s="5" t="s">
        <v>22</v>
      </c>
      <c r="E250" s="5" t="s">
        <v>21</v>
      </c>
      <c r="F250" s="7">
        <v>2</v>
      </c>
      <c r="G250" s="8">
        <v>63.93</v>
      </c>
      <c r="H250" s="8">
        <f t="shared" si="58"/>
        <v>78.97</v>
      </c>
      <c r="I250" s="9">
        <f t="shared" si="59"/>
        <v>157.94</v>
      </c>
    </row>
    <row r="251" spans="1:9" ht="20.100000000000001" customHeight="1">
      <c r="A251" s="2" t="s">
        <v>650</v>
      </c>
      <c r="B251" s="214" t="s">
        <v>651</v>
      </c>
      <c r="C251" s="214"/>
      <c r="D251" s="214"/>
      <c r="E251" s="214"/>
      <c r="F251" s="214"/>
      <c r="G251" s="214"/>
      <c r="H251" s="191"/>
      <c r="I251" s="3">
        <f>SUM(I252:I259)</f>
        <v>17810.27</v>
      </c>
    </row>
    <row r="252" spans="1:9" ht="16.5">
      <c r="A252" s="4" t="s">
        <v>652</v>
      </c>
      <c r="B252" s="5" t="s">
        <v>653</v>
      </c>
      <c r="C252" s="6" t="s">
        <v>654</v>
      </c>
      <c r="D252" s="5" t="s">
        <v>13</v>
      </c>
      <c r="E252" s="5" t="s">
        <v>21</v>
      </c>
      <c r="F252" s="7">
        <v>2</v>
      </c>
      <c r="G252" s="8">
        <v>85.05</v>
      </c>
      <c r="H252" s="8">
        <f t="shared" ref="H252:H259" si="60">TRUNC(G252+G252*$I$5,2)</f>
        <v>105.06</v>
      </c>
      <c r="I252" s="9">
        <f t="shared" ref="I252:I259" si="61">TRUNC(F252*H252,2)</f>
        <v>210.12</v>
      </c>
    </row>
    <row r="253" spans="1:9" ht="16.5">
      <c r="A253" s="4" t="s">
        <v>655</v>
      </c>
      <c r="B253" s="5" t="s">
        <v>656</v>
      </c>
      <c r="C253" s="6" t="s">
        <v>657</v>
      </c>
      <c r="D253" s="5" t="s">
        <v>13</v>
      </c>
      <c r="E253" s="5" t="s">
        <v>21</v>
      </c>
      <c r="F253" s="7">
        <v>2</v>
      </c>
      <c r="G253" s="8">
        <v>235.36</v>
      </c>
      <c r="H253" s="8">
        <f t="shared" si="60"/>
        <v>290.75</v>
      </c>
      <c r="I253" s="9">
        <f t="shared" si="61"/>
        <v>581.5</v>
      </c>
    </row>
    <row r="254" spans="1:9" ht="16.5">
      <c r="A254" s="4" t="s">
        <v>658</v>
      </c>
      <c r="B254" s="5" t="s">
        <v>659</v>
      </c>
      <c r="C254" s="6" t="s">
        <v>660</v>
      </c>
      <c r="D254" s="5" t="s">
        <v>13</v>
      </c>
      <c r="E254" s="5" t="s">
        <v>21</v>
      </c>
      <c r="F254" s="7">
        <v>2</v>
      </c>
      <c r="G254" s="8">
        <v>573.53</v>
      </c>
      <c r="H254" s="8">
        <f t="shared" si="60"/>
        <v>708.51</v>
      </c>
      <c r="I254" s="9">
        <f t="shared" si="61"/>
        <v>1417.02</v>
      </c>
    </row>
    <row r="255" spans="1:9" ht="16.5">
      <c r="A255" s="4" t="s">
        <v>661</v>
      </c>
      <c r="B255" s="5" t="s">
        <v>662</v>
      </c>
      <c r="C255" s="6" t="s">
        <v>663</v>
      </c>
      <c r="D255" s="5" t="s">
        <v>13</v>
      </c>
      <c r="E255" s="5" t="s">
        <v>21</v>
      </c>
      <c r="F255" s="7">
        <v>2</v>
      </c>
      <c r="G255" s="8">
        <v>1166.79</v>
      </c>
      <c r="H255" s="8">
        <f t="shared" si="60"/>
        <v>1441.39</v>
      </c>
      <c r="I255" s="9">
        <f t="shared" si="61"/>
        <v>2882.78</v>
      </c>
    </row>
    <row r="256" spans="1:9" ht="16.5">
      <c r="A256" s="4" t="s">
        <v>664</v>
      </c>
      <c r="B256" s="5" t="s">
        <v>665</v>
      </c>
      <c r="C256" s="6" t="s">
        <v>666</v>
      </c>
      <c r="D256" s="5" t="s">
        <v>13</v>
      </c>
      <c r="E256" s="5" t="s">
        <v>21</v>
      </c>
      <c r="F256" s="7">
        <v>1</v>
      </c>
      <c r="G256" s="8">
        <v>185.18</v>
      </c>
      <c r="H256" s="8">
        <f t="shared" si="60"/>
        <v>228.76</v>
      </c>
      <c r="I256" s="9">
        <f t="shared" si="61"/>
        <v>228.76</v>
      </c>
    </row>
    <row r="257" spans="1:9" ht="16.5">
      <c r="A257" s="4" t="s">
        <v>667</v>
      </c>
      <c r="B257" s="5" t="s">
        <v>668</v>
      </c>
      <c r="C257" s="6" t="s">
        <v>669</v>
      </c>
      <c r="D257" s="5" t="s">
        <v>13</v>
      </c>
      <c r="E257" s="5" t="s">
        <v>21</v>
      </c>
      <c r="F257" s="7">
        <v>12</v>
      </c>
      <c r="G257" s="8">
        <v>269.11</v>
      </c>
      <c r="H257" s="8">
        <f t="shared" si="60"/>
        <v>332.44</v>
      </c>
      <c r="I257" s="9">
        <f t="shared" si="61"/>
        <v>3989.28</v>
      </c>
    </row>
    <row r="258" spans="1:9" ht="16.5">
      <c r="A258" s="4" t="s">
        <v>670</v>
      </c>
      <c r="B258" s="5" t="s">
        <v>671</v>
      </c>
      <c r="C258" s="6" t="s">
        <v>672</v>
      </c>
      <c r="D258" s="5" t="s">
        <v>13</v>
      </c>
      <c r="E258" s="5" t="s">
        <v>21</v>
      </c>
      <c r="F258" s="7">
        <v>33</v>
      </c>
      <c r="G258" s="8">
        <v>151.82</v>
      </c>
      <c r="H258" s="8">
        <f t="shared" si="60"/>
        <v>187.55</v>
      </c>
      <c r="I258" s="9">
        <f t="shared" si="61"/>
        <v>6189.15</v>
      </c>
    </row>
    <row r="259" spans="1:9" ht="16.5">
      <c r="A259" s="4" t="s">
        <v>673</v>
      </c>
      <c r="B259" s="5" t="s">
        <v>674</v>
      </c>
      <c r="C259" s="6" t="s">
        <v>675</v>
      </c>
      <c r="D259" s="5" t="s">
        <v>13</v>
      </c>
      <c r="E259" s="5" t="s">
        <v>21</v>
      </c>
      <c r="F259" s="7">
        <v>13</v>
      </c>
      <c r="G259" s="8">
        <v>143.94999999999999</v>
      </c>
      <c r="H259" s="8">
        <f t="shared" si="60"/>
        <v>177.82</v>
      </c>
      <c r="I259" s="9">
        <f t="shared" si="61"/>
        <v>2311.66</v>
      </c>
    </row>
    <row r="260" spans="1:9" ht="20.100000000000001" customHeight="1">
      <c r="A260" s="2" t="s">
        <v>676</v>
      </c>
      <c r="B260" s="214" t="s">
        <v>677</v>
      </c>
      <c r="C260" s="214"/>
      <c r="D260" s="214"/>
      <c r="E260" s="214"/>
      <c r="F260" s="214"/>
      <c r="G260" s="214"/>
      <c r="H260" s="191"/>
      <c r="I260" s="3">
        <f>I261</f>
        <v>58836.97</v>
      </c>
    </row>
    <row r="261" spans="1:9" ht="16.5">
      <c r="A261" s="4" t="s">
        <v>678</v>
      </c>
      <c r="B261" s="5" t="s">
        <v>679</v>
      </c>
      <c r="C261" s="6" t="s">
        <v>680</v>
      </c>
      <c r="D261" s="5" t="s">
        <v>22</v>
      </c>
      <c r="E261" s="5" t="s">
        <v>21</v>
      </c>
      <c r="F261" s="7">
        <v>1</v>
      </c>
      <c r="G261" s="8">
        <v>47627.59</v>
      </c>
      <c r="H261" s="8">
        <f t="shared" ref="H261" si="62">TRUNC(G261+G261*$I$5,2)</f>
        <v>58836.97</v>
      </c>
      <c r="I261" s="9">
        <f t="shared" ref="I261" si="63">TRUNC(F261*H261,2)</f>
        <v>58836.97</v>
      </c>
    </row>
    <row r="262" spans="1:9" s="121" customFormat="1" ht="20.100000000000001" customHeight="1">
      <c r="A262" s="119">
        <v>13</v>
      </c>
      <c r="B262" s="212" t="s">
        <v>681</v>
      </c>
      <c r="C262" s="212"/>
      <c r="D262" s="212"/>
      <c r="E262" s="212"/>
      <c r="F262" s="212"/>
      <c r="G262" s="212"/>
      <c r="H262" s="190"/>
      <c r="I262" s="120">
        <f>I263+I269</f>
        <v>41928.31</v>
      </c>
    </row>
    <row r="263" spans="1:9" ht="20.100000000000001" customHeight="1">
      <c r="A263" s="2" t="s">
        <v>682</v>
      </c>
      <c r="B263" s="214" t="s">
        <v>683</v>
      </c>
      <c r="C263" s="214"/>
      <c r="D263" s="214"/>
      <c r="E263" s="214"/>
      <c r="F263" s="214"/>
      <c r="G263" s="214"/>
      <c r="H263" s="191"/>
      <c r="I263" s="3">
        <f>SUM(I264:I268)</f>
        <v>28393.18</v>
      </c>
    </row>
    <row r="264" spans="1:9" ht="16.5">
      <c r="A264" s="4" t="s">
        <v>684</v>
      </c>
      <c r="B264" s="5" t="s">
        <v>685</v>
      </c>
      <c r="C264" s="6" t="s">
        <v>686</v>
      </c>
      <c r="D264" s="5" t="s">
        <v>13</v>
      </c>
      <c r="E264" s="5" t="s">
        <v>23</v>
      </c>
      <c r="F264" s="7">
        <v>296</v>
      </c>
      <c r="G264" s="8">
        <v>36.14</v>
      </c>
      <c r="H264" s="8">
        <f t="shared" ref="H264:H268" si="64">TRUNC(G264+G264*$I$5,2)</f>
        <v>44.64</v>
      </c>
      <c r="I264" s="9">
        <f t="shared" ref="I264:I268" si="65">TRUNC(F264*H264,2)</f>
        <v>13213.44</v>
      </c>
    </row>
    <row r="265" spans="1:9" ht="16.5">
      <c r="A265" s="4" t="s">
        <v>687</v>
      </c>
      <c r="B265" s="5" t="s">
        <v>688</v>
      </c>
      <c r="C265" s="6" t="s">
        <v>689</v>
      </c>
      <c r="D265" s="5" t="s">
        <v>13</v>
      </c>
      <c r="E265" s="5" t="s">
        <v>23</v>
      </c>
      <c r="F265" s="7">
        <v>98</v>
      </c>
      <c r="G265" s="8">
        <v>74.540000000000006</v>
      </c>
      <c r="H265" s="8">
        <f t="shared" si="64"/>
        <v>92.08</v>
      </c>
      <c r="I265" s="9">
        <f t="shared" si="65"/>
        <v>9023.84</v>
      </c>
    </row>
    <row r="266" spans="1:9" ht="24.75">
      <c r="A266" s="4" t="s">
        <v>690</v>
      </c>
      <c r="B266" s="5" t="s">
        <v>691</v>
      </c>
      <c r="C266" s="6" t="s">
        <v>692</v>
      </c>
      <c r="D266" s="5" t="s">
        <v>13</v>
      </c>
      <c r="E266" s="5" t="s">
        <v>21</v>
      </c>
      <c r="F266" s="7">
        <v>20</v>
      </c>
      <c r="G266" s="8">
        <v>49.1</v>
      </c>
      <c r="H266" s="8">
        <f t="shared" si="64"/>
        <v>60.65</v>
      </c>
      <c r="I266" s="9">
        <f t="shared" si="65"/>
        <v>1213</v>
      </c>
    </row>
    <row r="267" spans="1:9" ht="24.75">
      <c r="A267" s="4" t="s">
        <v>693</v>
      </c>
      <c r="B267" s="5" t="s">
        <v>694</v>
      </c>
      <c r="C267" s="6" t="s">
        <v>695</v>
      </c>
      <c r="D267" s="5" t="s">
        <v>13</v>
      </c>
      <c r="E267" s="5" t="s">
        <v>21</v>
      </c>
      <c r="F267" s="7">
        <v>71</v>
      </c>
      <c r="G267" s="8">
        <v>47.99</v>
      </c>
      <c r="H267" s="8">
        <f t="shared" si="64"/>
        <v>59.28</v>
      </c>
      <c r="I267" s="9">
        <f t="shared" si="65"/>
        <v>4208.88</v>
      </c>
    </row>
    <row r="268" spans="1:9" ht="24.75">
      <c r="A268" s="4" t="s">
        <v>696</v>
      </c>
      <c r="B268" s="5" t="s">
        <v>697</v>
      </c>
      <c r="C268" s="6" t="s">
        <v>698</v>
      </c>
      <c r="D268" s="5" t="s">
        <v>13</v>
      </c>
      <c r="E268" s="5" t="s">
        <v>21</v>
      </c>
      <c r="F268" s="7">
        <v>7</v>
      </c>
      <c r="G268" s="8">
        <v>84.89</v>
      </c>
      <c r="H268" s="8">
        <f t="shared" si="64"/>
        <v>104.86</v>
      </c>
      <c r="I268" s="9">
        <f t="shared" si="65"/>
        <v>734.02</v>
      </c>
    </row>
    <row r="269" spans="1:9" ht="20.100000000000001" customHeight="1">
      <c r="A269" s="2" t="s">
        <v>699</v>
      </c>
      <c r="B269" s="214" t="s">
        <v>700</v>
      </c>
      <c r="C269" s="214"/>
      <c r="D269" s="214"/>
      <c r="E269" s="214"/>
      <c r="F269" s="214"/>
      <c r="G269" s="214"/>
      <c r="H269" s="191"/>
      <c r="I269" s="3">
        <f>SUM(I270:I271)</f>
        <v>13535.13</v>
      </c>
    </row>
    <row r="270" spans="1:9" ht="24.75">
      <c r="A270" s="4" t="s">
        <v>701</v>
      </c>
      <c r="B270" s="5" t="s">
        <v>702</v>
      </c>
      <c r="C270" s="6" t="s">
        <v>703</v>
      </c>
      <c r="D270" s="5" t="s">
        <v>13</v>
      </c>
      <c r="E270" s="5" t="s">
        <v>21</v>
      </c>
      <c r="F270" s="7">
        <v>16</v>
      </c>
      <c r="G270" s="8">
        <v>621.12</v>
      </c>
      <c r="H270" s="8">
        <f t="shared" ref="H270:H271" si="66">TRUNC(G270+G270*$I$5,2)</f>
        <v>767.3</v>
      </c>
      <c r="I270" s="9">
        <f t="shared" ref="I270:I271" si="67">TRUNC(F270*H270,2)</f>
        <v>12276.8</v>
      </c>
    </row>
    <row r="271" spans="1:9" ht="16.5">
      <c r="A271" s="4" t="s">
        <v>704</v>
      </c>
      <c r="B271" s="5" t="s">
        <v>705</v>
      </c>
      <c r="C271" s="6" t="s">
        <v>706</v>
      </c>
      <c r="D271" s="5" t="s">
        <v>13</v>
      </c>
      <c r="E271" s="5" t="s">
        <v>21</v>
      </c>
      <c r="F271" s="7">
        <v>23</v>
      </c>
      <c r="G271" s="8">
        <v>44.29</v>
      </c>
      <c r="H271" s="8">
        <f t="shared" si="66"/>
        <v>54.71</v>
      </c>
      <c r="I271" s="9">
        <f t="shared" si="67"/>
        <v>1258.33</v>
      </c>
    </row>
    <row r="272" spans="1:9" s="121" customFormat="1" ht="20.100000000000001" customHeight="1">
      <c r="A272" s="119">
        <v>14</v>
      </c>
      <c r="B272" s="212" t="s">
        <v>707</v>
      </c>
      <c r="C272" s="212"/>
      <c r="D272" s="212"/>
      <c r="E272" s="212"/>
      <c r="F272" s="212"/>
      <c r="G272" s="212"/>
      <c r="H272" s="190"/>
      <c r="I272" s="120">
        <f>I273</f>
        <v>73492.650000000009</v>
      </c>
    </row>
    <row r="273" spans="1:9" ht="20.100000000000001" customHeight="1">
      <c r="A273" s="2" t="s">
        <v>708</v>
      </c>
      <c r="B273" s="214" t="s">
        <v>709</v>
      </c>
      <c r="C273" s="214"/>
      <c r="D273" s="214"/>
      <c r="E273" s="214"/>
      <c r="F273" s="214"/>
      <c r="G273" s="214"/>
      <c r="H273" s="191"/>
      <c r="I273" s="3">
        <f>SUM(I274:I311)</f>
        <v>73492.650000000009</v>
      </c>
    </row>
    <row r="274" spans="1:9" ht="24.75">
      <c r="A274" s="4" t="s">
        <v>710</v>
      </c>
      <c r="B274" s="5" t="s">
        <v>500</v>
      </c>
      <c r="C274" s="6" t="s">
        <v>501</v>
      </c>
      <c r="D274" s="5" t="s">
        <v>13</v>
      </c>
      <c r="E274" s="5" t="s">
        <v>23</v>
      </c>
      <c r="F274" s="7">
        <v>226</v>
      </c>
      <c r="G274" s="8">
        <v>43.76</v>
      </c>
      <c r="H274" s="8">
        <f t="shared" ref="H274:H311" si="68">TRUNC(G274+G274*$I$5,2)</f>
        <v>54.05</v>
      </c>
      <c r="I274" s="9">
        <f t="shared" ref="I274:I311" si="69">TRUNC(F274*H274,2)</f>
        <v>12215.3</v>
      </c>
    </row>
    <row r="275" spans="1:9" ht="24.75">
      <c r="A275" s="4" t="s">
        <v>711</v>
      </c>
      <c r="B275" s="5" t="s">
        <v>712</v>
      </c>
      <c r="C275" s="6" t="s">
        <v>713</v>
      </c>
      <c r="D275" s="5" t="s">
        <v>13</v>
      </c>
      <c r="E275" s="5" t="s">
        <v>23</v>
      </c>
      <c r="F275" s="7">
        <v>186</v>
      </c>
      <c r="G275" s="8">
        <v>25.04</v>
      </c>
      <c r="H275" s="8">
        <f t="shared" si="68"/>
        <v>30.93</v>
      </c>
      <c r="I275" s="9">
        <f t="shared" si="69"/>
        <v>5752.98</v>
      </c>
    </row>
    <row r="276" spans="1:9" ht="24.75">
      <c r="A276" s="4" t="s">
        <v>714</v>
      </c>
      <c r="B276" s="5" t="s">
        <v>715</v>
      </c>
      <c r="C276" s="6" t="s">
        <v>716</v>
      </c>
      <c r="D276" s="5" t="s">
        <v>13</v>
      </c>
      <c r="E276" s="5" t="s">
        <v>23</v>
      </c>
      <c r="F276" s="7">
        <v>160</v>
      </c>
      <c r="G276" s="8">
        <v>31.41</v>
      </c>
      <c r="H276" s="8">
        <f t="shared" si="68"/>
        <v>38.799999999999997</v>
      </c>
      <c r="I276" s="9">
        <f t="shared" si="69"/>
        <v>6208</v>
      </c>
    </row>
    <row r="277" spans="1:9" ht="24.75">
      <c r="A277" s="4" t="s">
        <v>717</v>
      </c>
      <c r="B277" s="5" t="s">
        <v>718</v>
      </c>
      <c r="C277" s="6" t="s">
        <v>719</v>
      </c>
      <c r="D277" s="5" t="s">
        <v>13</v>
      </c>
      <c r="E277" s="5" t="s">
        <v>23</v>
      </c>
      <c r="F277" s="7">
        <v>154</v>
      </c>
      <c r="G277" s="8">
        <v>39.049999999999997</v>
      </c>
      <c r="H277" s="8">
        <f t="shared" si="68"/>
        <v>48.24</v>
      </c>
      <c r="I277" s="9">
        <f t="shared" si="69"/>
        <v>7428.96</v>
      </c>
    </row>
    <row r="278" spans="1:9" ht="16.5">
      <c r="A278" s="4" t="s">
        <v>720</v>
      </c>
      <c r="B278" s="5" t="s">
        <v>721</v>
      </c>
      <c r="C278" s="6" t="s">
        <v>722</v>
      </c>
      <c r="D278" s="5" t="s">
        <v>13</v>
      </c>
      <c r="E278" s="5" t="s">
        <v>23</v>
      </c>
      <c r="F278" s="7">
        <v>38</v>
      </c>
      <c r="G278" s="8">
        <v>63.24</v>
      </c>
      <c r="H278" s="8">
        <f t="shared" si="68"/>
        <v>78.12</v>
      </c>
      <c r="I278" s="9">
        <f t="shared" si="69"/>
        <v>2968.56</v>
      </c>
    </row>
    <row r="279" spans="1:9" ht="24.75">
      <c r="A279" s="4" t="s">
        <v>723</v>
      </c>
      <c r="B279" s="5" t="s">
        <v>724</v>
      </c>
      <c r="C279" s="6" t="s">
        <v>725</v>
      </c>
      <c r="D279" s="5" t="s">
        <v>13</v>
      </c>
      <c r="E279" s="5" t="s">
        <v>21</v>
      </c>
      <c r="F279" s="7">
        <v>37</v>
      </c>
      <c r="G279" s="8">
        <v>12.1</v>
      </c>
      <c r="H279" s="8">
        <f t="shared" si="68"/>
        <v>14.94</v>
      </c>
      <c r="I279" s="9">
        <f t="shared" si="69"/>
        <v>552.78</v>
      </c>
    </row>
    <row r="280" spans="1:9" ht="24.75">
      <c r="A280" s="4" t="s">
        <v>726</v>
      </c>
      <c r="B280" s="5" t="s">
        <v>727</v>
      </c>
      <c r="C280" s="6" t="s">
        <v>728</v>
      </c>
      <c r="D280" s="5" t="s">
        <v>13</v>
      </c>
      <c r="E280" s="5" t="s">
        <v>21</v>
      </c>
      <c r="F280" s="7">
        <v>54</v>
      </c>
      <c r="G280" s="8">
        <v>12.18</v>
      </c>
      <c r="H280" s="8">
        <f t="shared" si="68"/>
        <v>15.04</v>
      </c>
      <c r="I280" s="9">
        <f t="shared" si="69"/>
        <v>812.16</v>
      </c>
    </row>
    <row r="281" spans="1:9" ht="24.75">
      <c r="A281" s="4" t="s">
        <v>729</v>
      </c>
      <c r="B281" s="5" t="s">
        <v>730</v>
      </c>
      <c r="C281" s="6" t="s">
        <v>731</v>
      </c>
      <c r="D281" s="5" t="s">
        <v>13</v>
      </c>
      <c r="E281" s="5" t="s">
        <v>21</v>
      </c>
      <c r="F281" s="7">
        <v>29</v>
      </c>
      <c r="G281" s="8">
        <v>17.28</v>
      </c>
      <c r="H281" s="8">
        <f t="shared" si="68"/>
        <v>21.34</v>
      </c>
      <c r="I281" s="9">
        <f t="shared" si="69"/>
        <v>618.86</v>
      </c>
    </row>
    <row r="282" spans="1:9" ht="24.75">
      <c r="A282" s="4" t="s">
        <v>732</v>
      </c>
      <c r="B282" s="5" t="s">
        <v>733</v>
      </c>
      <c r="C282" s="6" t="s">
        <v>734</v>
      </c>
      <c r="D282" s="5" t="s">
        <v>13</v>
      </c>
      <c r="E282" s="5" t="s">
        <v>21</v>
      </c>
      <c r="F282" s="7">
        <v>21</v>
      </c>
      <c r="G282" s="8">
        <v>25.78</v>
      </c>
      <c r="H282" s="8">
        <f t="shared" si="68"/>
        <v>31.84</v>
      </c>
      <c r="I282" s="9">
        <f t="shared" si="69"/>
        <v>668.64</v>
      </c>
    </row>
    <row r="283" spans="1:9" ht="24.75">
      <c r="A283" s="4" t="s">
        <v>735</v>
      </c>
      <c r="B283" s="5" t="s">
        <v>736</v>
      </c>
      <c r="C283" s="6" t="s">
        <v>737</v>
      </c>
      <c r="D283" s="5" t="s">
        <v>13</v>
      </c>
      <c r="E283" s="5" t="s">
        <v>21</v>
      </c>
      <c r="F283" s="7">
        <v>6</v>
      </c>
      <c r="G283" s="8">
        <v>31.01</v>
      </c>
      <c r="H283" s="8">
        <f t="shared" si="68"/>
        <v>38.299999999999997</v>
      </c>
      <c r="I283" s="9">
        <f t="shared" si="69"/>
        <v>229.8</v>
      </c>
    </row>
    <row r="284" spans="1:9" ht="24.75">
      <c r="A284" s="4" t="s">
        <v>738</v>
      </c>
      <c r="B284" s="5" t="s">
        <v>739</v>
      </c>
      <c r="C284" s="6" t="s">
        <v>740</v>
      </c>
      <c r="D284" s="5" t="s">
        <v>13</v>
      </c>
      <c r="E284" s="5" t="s">
        <v>21</v>
      </c>
      <c r="F284" s="7">
        <v>24</v>
      </c>
      <c r="G284" s="8">
        <v>30.1</v>
      </c>
      <c r="H284" s="8">
        <f t="shared" si="68"/>
        <v>37.18</v>
      </c>
      <c r="I284" s="9">
        <f t="shared" si="69"/>
        <v>892.32</v>
      </c>
    </row>
    <row r="285" spans="1:9" ht="24.75">
      <c r="A285" s="4" t="s">
        <v>741</v>
      </c>
      <c r="B285" s="5" t="s">
        <v>742</v>
      </c>
      <c r="C285" s="6" t="s">
        <v>743</v>
      </c>
      <c r="D285" s="5" t="s">
        <v>13</v>
      </c>
      <c r="E285" s="5" t="s">
        <v>21</v>
      </c>
      <c r="F285" s="7">
        <v>48</v>
      </c>
      <c r="G285" s="8">
        <v>24.73</v>
      </c>
      <c r="H285" s="8">
        <f t="shared" si="68"/>
        <v>30.55</v>
      </c>
      <c r="I285" s="9">
        <f t="shared" si="69"/>
        <v>1466.4</v>
      </c>
    </row>
    <row r="286" spans="1:9" ht="24.75">
      <c r="A286" s="4" t="s">
        <v>744</v>
      </c>
      <c r="B286" s="5" t="s">
        <v>745</v>
      </c>
      <c r="C286" s="6" t="s">
        <v>746</v>
      </c>
      <c r="D286" s="5" t="s">
        <v>13</v>
      </c>
      <c r="E286" s="5" t="s">
        <v>21</v>
      </c>
      <c r="F286" s="7">
        <v>38</v>
      </c>
      <c r="G286" s="8">
        <v>16.5</v>
      </c>
      <c r="H286" s="8">
        <f t="shared" si="68"/>
        <v>20.38</v>
      </c>
      <c r="I286" s="9">
        <f t="shared" si="69"/>
        <v>774.44</v>
      </c>
    </row>
    <row r="287" spans="1:9" ht="24.75">
      <c r="A287" s="4" t="s">
        <v>747</v>
      </c>
      <c r="B287" s="5" t="s">
        <v>748</v>
      </c>
      <c r="C287" s="6" t="s">
        <v>749</v>
      </c>
      <c r="D287" s="5" t="s">
        <v>13</v>
      </c>
      <c r="E287" s="5" t="s">
        <v>21</v>
      </c>
      <c r="F287" s="7">
        <v>166</v>
      </c>
      <c r="G287" s="8">
        <v>11.93</v>
      </c>
      <c r="H287" s="8">
        <f t="shared" si="68"/>
        <v>14.73</v>
      </c>
      <c r="I287" s="9">
        <f t="shared" si="69"/>
        <v>2445.1799999999998</v>
      </c>
    </row>
    <row r="288" spans="1:9" ht="24.75">
      <c r="A288" s="4" t="s">
        <v>750</v>
      </c>
      <c r="B288" s="5" t="s">
        <v>751</v>
      </c>
      <c r="C288" s="6" t="s">
        <v>752</v>
      </c>
      <c r="D288" s="5" t="s">
        <v>22</v>
      </c>
      <c r="E288" s="5" t="s">
        <v>21</v>
      </c>
      <c r="F288" s="7">
        <v>20</v>
      </c>
      <c r="G288" s="8">
        <v>51.97</v>
      </c>
      <c r="H288" s="8">
        <f t="shared" si="68"/>
        <v>64.2</v>
      </c>
      <c r="I288" s="9">
        <f t="shared" si="69"/>
        <v>1284</v>
      </c>
    </row>
    <row r="289" spans="1:9" ht="24.75">
      <c r="A289" s="4" t="s">
        <v>753</v>
      </c>
      <c r="B289" s="5" t="s">
        <v>754</v>
      </c>
      <c r="C289" s="6" t="s">
        <v>755</v>
      </c>
      <c r="D289" s="5" t="s">
        <v>22</v>
      </c>
      <c r="E289" s="5" t="s">
        <v>21</v>
      </c>
      <c r="F289" s="7">
        <v>4</v>
      </c>
      <c r="G289" s="8">
        <v>57.73</v>
      </c>
      <c r="H289" s="8">
        <f t="shared" si="68"/>
        <v>71.31</v>
      </c>
      <c r="I289" s="9">
        <f t="shared" si="69"/>
        <v>285.24</v>
      </c>
    </row>
    <row r="290" spans="1:9" ht="24.75">
      <c r="A290" s="4" t="s">
        <v>756</v>
      </c>
      <c r="B290" s="5" t="s">
        <v>757</v>
      </c>
      <c r="C290" s="6" t="s">
        <v>758</v>
      </c>
      <c r="D290" s="5" t="s">
        <v>13</v>
      </c>
      <c r="E290" s="5" t="s">
        <v>21</v>
      </c>
      <c r="F290" s="7">
        <v>16</v>
      </c>
      <c r="G290" s="8">
        <v>57.73</v>
      </c>
      <c r="H290" s="8">
        <f t="shared" si="68"/>
        <v>71.31</v>
      </c>
      <c r="I290" s="9">
        <f t="shared" si="69"/>
        <v>1140.96</v>
      </c>
    </row>
    <row r="291" spans="1:9" ht="24.75">
      <c r="A291" s="4" t="s">
        <v>759</v>
      </c>
      <c r="B291" s="5" t="s">
        <v>760</v>
      </c>
      <c r="C291" s="6" t="s">
        <v>761</v>
      </c>
      <c r="D291" s="5" t="s">
        <v>22</v>
      </c>
      <c r="E291" s="5" t="s">
        <v>21</v>
      </c>
      <c r="F291" s="7">
        <v>6</v>
      </c>
      <c r="G291" s="8">
        <v>44.39</v>
      </c>
      <c r="H291" s="8">
        <f t="shared" si="68"/>
        <v>54.83</v>
      </c>
      <c r="I291" s="9">
        <f t="shared" si="69"/>
        <v>328.98</v>
      </c>
    </row>
    <row r="292" spans="1:9" ht="24.75">
      <c r="A292" s="4" t="s">
        <v>762</v>
      </c>
      <c r="B292" s="5" t="s">
        <v>763</v>
      </c>
      <c r="C292" s="6" t="s">
        <v>764</v>
      </c>
      <c r="D292" s="5" t="s">
        <v>13</v>
      </c>
      <c r="E292" s="5" t="s">
        <v>21</v>
      </c>
      <c r="F292" s="7">
        <v>2</v>
      </c>
      <c r="G292" s="8">
        <v>44.39</v>
      </c>
      <c r="H292" s="8">
        <f t="shared" si="68"/>
        <v>54.83</v>
      </c>
      <c r="I292" s="9">
        <f t="shared" si="69"/>
        <v>109.66</v>
      </c>
    </row>
    <row r="293" spans="1:9" ht="24.75">
      <c r="A293" s="4" t="s">
        <v>765</v>
      </c>
      <c r="B293" s="5" t="s">
        <v>766</v>
      </c>
      <c r="C293" s="6" t="s">
        <v>767</v>
      </c>
      <c r="D293" s="5" t="s">
        <v>13</v>
      </c>
      <c r="E293" s="5" t="s">
        <v>21</v>
      </c>
      <c r="F293" s="7">
        <v>1</v>
      </c>
      <c r="G293" s="8">
        <v>17.29</v>
      </c>
      <c r="H293" s="8">
        <f t="shared" si="68"/>
        <v>21.35</v>
      </c>
      <c r="I293" s="9">
        <f t="shared" si="69"/>
        <v>21.35</v>
      </c>
    </row>
    <row r="294" spans="1:9" ht="24.75">
      <c r="A294" s="4" t="s">
        <v>768</v>
      </c>
      <c r="B294" s="5" t="s">
        <v>769</v>
      </c>
      <c r="C294" s="6" t="s">
        <v>770</v>
      </c>
      <c r="D294" s="5" t="s">
        <v>22</v>
      </c>
      <c r="E294" s="5" t="s">
        <v>21</v>
      </c>
      <c r="F294" s="7">
        <v>6</v>
      </c>
      <c r="G294" s="8">
        <v>38.049999999999997</v>
      </c>
      <c r="H294" s="8">
        <f t="shared" si="68"/>
        <v>47</v>
      </c>
      <c r="I294" s="9">
        <f t="shared" si="69"/>
        <v>282</v>
      </c>
    </row>
    <row r="295" spans="1:9" ht="24.75">
      <c r="A295" s="4" t="s">
        <v>771</v>
      </c>
      <c r="B295" s="5" t="s">
        <v>552</v>
      </c>
      <c r="C295" s="6" t="s">
        <v>553</v>
      </c>
      <c r="D295" s="5" t="s">
        <v>13</v>
      </c>
      <c r="E295" s="5" t="s">
        <v>21</v>
      </c>
      <c r="F295" s="7">
        <v>5</v>
      </c>
      <c r="G295" s="8">
        <v>20.04</v>
      </c>
      <c r="H295" s="8">
        <f t="shared" si="68"/>
        <v>24.75</v>
      </c>
      <c r="I295" s="9">
        <f t="shared" si="69"/>
        <v>123.75</v>
      </c>
    </row>
    <row r="296" spans="1:9">
      <c r="A296" s="4" t="s">
        <v>772</v>
      </c>
      <c r="B296" s="5" t="s">
        <v>773</v>
      </c>
      <c r="C296" s="6" t="s">
        <v>774</v>
      </c>
      <c r="D296" s="5" t="s">
        <v>22</v>
      </c>
      <c r="E296" s="5" t="s">
        <v>21</v>
      </c>
      <c r="F296" s="7">
        <v>21</v>
      </c>
      <c r="G296" s="8">
        <v>21.16</v>
      </c>
      <c r="H296" s="8">
        <f t="shared" si="68"/>
        <v>26.14</v>
      </c>
      <c r="I296" s="9">
        <f t="shared" si="69"/>
        <v>548.94000000000005</v>
      </c>
    </row>
    <row r="297" spans="1:9" ht="24.75">
      <c r="A297" s="4" t="s">
        <v>775</v>
      </c>
      <c r="B297" s="5" t="s">
        <v>776</v>
      </c>
      <c r="C297" s="6" t="s">
        <v>777</v>
      </c>
      <c r="D297" s="5" t="s">
        <v>13</v>
      </c>
      <c r="E297" s="5" t="s">
        <v>21</v>
      </c>
      <c r="F297" s="7">
        <v>13</v>
      </c>
      <c r="G297" s="8">
        <v>44.4</v>
      </c>
      <c r="H297" s="8">
        <f t="shared" si="68"/>
        <v>54.84</v>
      </c>
      <c r="I297" s="9">
        <f t="shared" si="69"/>
        <v>712.92</v>
      </c>
    </row>
    <row r="298" spans="1:9" ht="24.75">
      <c r="A298" s="4" t="s">
        <v>778</v>
      </c>
      <c r="B298" s="5" t="s">
        <v>779</v>
      </c>
      <c r="C298" s="6" t="s">
        <v>780</v>
      </c>
      <c r="D298" s="5" t="s">
        <v>13</v>
      </c>
      <c r="E298" s="5" t="s">
        <v>21</v>
      </c>
      <c r="F298" s="7">
        <v>17</v>
      </c>
      <c r="G298" s="8">
        <v>49.29</v>
      </c>
      <c r="H298" s="8">
        <f t="shared" si="68"/>
        <v>60.89</v>
      </c>
      <c r="I298" s="9">
        <f t="shared" si="69"/>
        <v>1035.1300000000001</v>
      </c>
    </row>
    <row r="299" spans="1:9" ht="16.5">
      <c r="A299" s="4" t="s">
        <v>781</v>
      </c>
      <c r="B299" s="5" t="s">
        <v>782</v>
      </c>
      <c r="C299" s="6" t="s">
        <v>783</v>
      </c>
      <c r="D299" s="5" t="s">
        <v>22</v>
      </c>
      <c r="E299" s="5" t="s">
        <v>21</v>
      </c>
      <c r="F299" s="7">
        <v>2</v>
      </c>
      <c r="G299" s="8">
        <v>49.03</v>
      </c>
      <c r="H299" s="8">
        <f t="shared" si="68"/>
        <v>60.56</v>
      </c>
      <c r="I299" s="9">
        <f t="shared" si="69"/>
        <v>121.12</v>
      </c>
    </row>
    <row r="300" spans="1:9" ht="24.75">
      <c r="A300" s="4" t="s">
        <v>784</v>
      </c>
      <c r="B300" s="5" t="s">
        <v>785</v>
      </c>
      <c r="C300" s="6" t="s">
        <v>786</v>
      </c>
      <c r="D300" s="5" t="s">
        <v>13</v>
      </c>
      <c r="E300" s="5" t="s">
        <v>21</v>
      </c>
      <c r="F300" s="7">
        <v>17</v>
      </c>
      <c r="G300" s="8">
        <v>26.54</v>
      </c>
      <c r="H300" s="8">
        <f t="shared" si="68"/>
        <v>32.78</v>
      </c>
      <c r="I300" s="9">
        <f t="shared" si="69"/>
        <v>557.26</v>
      </c>
    </row>
    <row r="301" spans="1:9" ht="24.75">
      <c r="A301" s="4" t="s">
        <v>787</v>
      </c>
      <c r="B301" s="5" t="s">
        <v>788</v>
      </c>
      <c r="C301" s="6" t="s">
        <v>789</v>
      </c>
      <c r="D301" s="5" t="s">
        <v>13</v>
      </c>
      <c r="E301" s="5" t="s">
        <v>21</v>
      </c>
      <c r="F301" s="7">
        <v>3</v>
      </c>
      <c r="G301" s="8">
        <v>42.14</v>
      </c>
      <c r="H301" s="8">
        <f t="shared" si="68"/>
        <v>52.05</v>
      </c>
      <c r="I301" s="9">
        <f t="shared" si="69"/>
        <v>156.15</v>
      </c>
    </row>
    <row r="302" spans="1:9" ht="24.75">
      <c r="A302" s="4" t="s">
        <v>790</v>
      </c>
      <c r="B302" s="5" t="s">
        <v>791</v>
      </c>
      <c r="C302" s="6" t="s">
        <v>792</v>
      </c>
      <c r="D302" s="5" t="s">
        <v>22</v>
      </c>
      <c r="E302" s="5" t="s">
        <v>21</v>
      </c>
      <c r="F302" s="7">
        <v>2</v>
      </c>
      <c r="G302" s="8">
        <v>42.14</v>
      </c>
      <c r="H302" s="8">
        <f t="shared" si="68"/>
        <v>52.05</v>
      </c>
      <c r="I302" s="9">
        <f t="shared" si="69"/>
        <v>104.1</v>
      </c>
    </row>
    <row r="303" spans="1:9" ht="24.75">
      <c r="A303" s="4" t="s">
        <v>793</v>
      </c>
      <c r="B303" s="5" t="s">
        <v>794</v>
      </c>
      <c r="C303" s="6" t="s">
        <v>795</v>
      </c>
      <c r="D303" s="5" t="s">
        <v>13</v>
      </c>
      <c r="E303" s="5" t="s">
        <v>21</v>
      </c>
      <c r="F303" s="7">
        <v>1</v>
      </c>
      <c r="G303" s="8">
        <v>49.03</v>
      </c>
      <c r="H303" s="8">
        <f t="shared" si="68"/>
        <v>60.56</v>
      </c>
      <c r="I303" s="9">
        <f t="shared" si="69"/>
        <v>60.56</v>
      </c>
    </row>
    <row r="304" spans="1:9" ht="24.75">
      <c r="A304" s="4" t="s">
        <v>796</v>
      </c>
      <c r="B304" s="5" t="s">
        <v>797</v>
      </c>
      <c r="C304" s="6" t="s">
        <v>798</v>
      </c>
      <c r="D304" s="5" t="s">
        <v>13</v>
      </c>
      <c r="E304" s="5" t="s">
        <v>21</v>
      </c>
      <c r="F304" s="7">
        <v>21</v>
      </c>
      <c r="G304" s="8">
        <v>88.46</v>
      </c>
      <c r="H304" s="8">
        <f t="shared" si="68"/>
        <v>109.27</v>
      </c>
      <c r="I304" s="9">
        <f t="shared" si="69"/>
        <v>2294.67</v>
      </c>
    </row>
    <row r="305" spans="1:9" ht="24.75">
      <c r="A305" s="4" t="s">
        <v>799</v>
      </c>
      <c r="B305" s="5" t="s">
        <v>800</v>
      </c>
      <c r="C305" s="6" t="s">
        <v>801</v>
      </c>
      <c r="D305" s="5" t="s">
        <v>13</v>
      </c>
      <c r="E305" s="5" t="s">
        <v>21</v>
      </c>
      <c r="F305" s="7">
        <v>2</v>
      </c>
      <c r="G305" s="8">
        <v>115.09</v>
      </c>
      <c r="H305" s="8">
        <f t="shared" si="68"/>
        <v>142.16999999999999</v>
      </c>
      <c r="I305" s="9">
        <f t="shared" si="69"/>
        <v>284.33999999999997</v>
      </c>
    </row>
    <row r="306" spans="1:9" ht="24.75">
      <c r="A306" s="4" t="s">
        <v>802</v>
      </c>
      <c r="B306" s="5" t="s">
        <v>702</v>
      </c>
      <c r="C306" s="6" t="s">
        <v>703</v>
      </c>
      <c r="D306" s="5" t="s">
        <v>13</v>
      </c>
      <c r="E306" s="5" t="s">
        <v>21</v>
      </c>
      <c r="F306" s="7">
        <v>24</v>
      </c>
      <c r="G306" s="8">
        <v>621.12</v>
      </c>
      <c r="H306" s="8">
        <f t="shared" si="68"/>
        <v>767.3</v>
      </c>
      <c r="I306" s="9">
        <f t="shared" si="69"/>
        <v>18415.2</v>
      </c>
    </row>
    <row r="307" spans="1:9" ht="24.75">
      <c r="A307" s="4" t="s">
        <v>803</v>
      </c>
      <c r="B307" s="5" t="s">
        <v>804</v>
      </c>
      <c r="C307" s="6" t="s">
        <v>805</v>
      </c>
      <c r="D307" s="5" t="s">
        <v>13</v>
      </c>
      <c r="E307" s="5" t="s">
        <v>21</v>
      </c>
      <c r="F307" s="7">
        <v>19</v>
      </c>
      <c r="G307" s="8">
        <v>23.69</v>
      </c>
      <c r="H307" s="8">
        <f t="shared" si="68"/>
        <v>29.26</v>
      </c>
      <c r="I307" s="9">
        <f t="shared" si="69"/>
        <v>555.94000000000005</v>
      </c>
    </row>
    <row r="308" spans="1:9" ht="16.5">
      <c r="A308" s="4" t="s">
        <v>806</v>
      </c>
      <c r="B308" s="5" t="s">
        <v>807</v>
      </c>
      <c r="C308" s="6" t="s">
        <v>808</v>
      </c>
      <c r="D308" s="5" t="s">
        <v>13</v>
      </c>
      <c r="E308" s="5" t="s">
        <v>21</v>
      </c>
      <c r="F308" s="7">
        <v>3</v>
      </c>
      <c r="G308" s="8">
        <v>20.97</v>
      </c>
      <c r="H308" s="8">
        <f t="shared" si="68"/>
        <v>25.9</v>
      </c>
      <c r="I308" s="9">
        <f t="shared" si="69"/>
        <v>77.7</v>
      </c>
    </row>
    <row r="309" spans="1:9" ht="16.5">
      <c r="A309" s="4" t="s">
        <v>809</v>
      </c>
      <c r="B309" s="5" t="s">
        <v>810</v>
      </c>
      <c r="C309" s="6" t="s">
        <v>811</v>
      </c>
      <c r="D309" s="5" t="s">
        <v>13</v>
      </c>
      <c r="E309" s="5" t="s">
        <v>23</v>
      </c>
      <c r="F309" s="7">
        <v>6</v>
      </c>
      <c r="G309" s="8">
        <v>146.59</v>
      </c>
      <c r="H309" s="8">
        <f t="shared" si="68"/>
        <v>181.09</v>
      </c>
      <c r="I309" s="9">
        <f t="shared" si="69"/>
        <v>1086.54</v>
      </c>
    </row>
    <row r="310" spans="1:9" ht="24.75">
      <c r="A310" s="4" t="s">
        <v>812</v>
      </c>
      <c r="B310" s="5" t="s">
        <v>813</v>
      </c>
      <c r="C310" s="6" t="s">
        <v>814</v>
      </c>
      <c r="D310" s="5" t="s">
        <v>13</v>
      </c>
      <c r="E310" s="5" t="s">
        <v>21</v>
      </c>
      <c r="F310" s="7">
        <v>17</v>
      </c>
      <c r="G310" s="8">
        <v>12.05</v>
      </c>
      <c r="H310" s="8">
        <f t="shared" si="68"/>
        <v>14.88</v>
      </c>
      <c r="I310" s="9">
        <f t="shared" si="69"/>
        <v>252.96</v>
      </c>
    </row>
    <row r="311" spans="1:9" ht="24.75">
      <c r="A311" s="4" t="s">
        <v>815</v>
      </c>
      <c r="B311" s="5" t="s">
        <v>816</v>
      </c>
      <c r="C311" s="6" t="s">
        <v>817</v>
      </c>
      <c r="D311" s="5" t="s">
        <v>13</v>
      </c>
      <c r="E311" s="5" t="s">
        <v>21</v>
      </c>
      <c r="F311" s="7">
        <v>20</v>
      </c>
      <c r="G311" s="8">
        <v>25.05</v>
      </c>
      <c r="H311" s="8">
        <f t="shared" si="68"/>
        <v>30.94</v>
      </c>
      <c r="I311" s="9">
        <f t="shared" si="69"/>
        <v>618.79999999999995</v>
      </c>
    </row>
    <row r="312" spans="1:9" s="121" customFormat="1" ht="20.100000000000001" customHeight="1">
      <c r="A312" s="119">
        <v>15</v>
      </c>
      <c r="B312" s="212" t="s">
        <v>818</v>
      </c>
      <c r="C312" s="212"/>
      <c r="D312" s="212"/>
      <c r="E312" s="212"/>
      <c r="F312" s="212"/>
      <c r="G312" s="212"/>
      <c r="H312" s="190"/>
      <c r="I312" s="120">
        <f>SUM(I313:I346)</f>
        <v>118729.65</v>
      </c>
    </row>
    <row r="313" spans="1:9" ht="24.75">
      <c r="A313" s="4" t="s">
        <v>819</v>
      </c>
      <c r="B313" s="5" t="s">
        <v>820</v>
      </c>
      <c r="C313" s="6" t="s">
        <v>821</v>
      </c>
      <c r="D313" s="5" t="s">
        <v>13</v>
      </c>
      <c r="E313" s="5" t="s">
        <v>21</v>
      </c>
      <c r="F313" s="7">
        <v>6</v>
      </c>
      <c r="G313" s="8">
        <v>342.1</v>
      </c>
      <c r="H313" s="8">
        <f t="shared" ref="H313:H346" si="70">TRUNC(G313+G313*$I$5,2)</f>
        <v>422.61</v>
      </c>
      <c r="I313" s="9">
        <f t="shared" ref="I313:I346" si="71">TRUNC(F313*H313,2)</f>
        <v>2535.66</v>
      </c>
    </row>
    <row r="314" spans="1:9" ht="16.5">
      <c r="A314" s="4" t="s">
        <v>822</v>
      </c>
      <c r="B314" s="5" t="s">
        <v>823</v>
      </c>
      <c r="C314" s="6" t="s">
        <v>824</v>
      </c>
      <c r="D314" s="5" t="s">
        <v>13</v>
      </c>
      <c r="E314" s="5" t="s">
        <v>21</v>
      </c>
      <c r="F314" s="7">
        <v>18</v>
      </c>
      <c r="G314" s="8">
        <v>618.34</v>
      </c>
      <c r="H314" s="8">
        <f t="shared" si="70"/>
        <v>763.86</v>
      </c>
      <c r="I314" s="9">
        <f t="shared" si="71"/>
        <v>13749.48</v>
      </c>
    </row>
    <row r="315" spans="1:9" ht="16.5">
      <c r="A315" s="4" t="s">
        <v>825</v>
      </c>
      <c r="B315" s="5" t="s">
        <v>826</v>
      </c>
      <c r="C315" s="6" t="s">
        <v>827</v>
      </c>
      <c r="D315" s="5" t="s">
        <v>13</v>
      </c>
      <c r="E315" s="5" t="s">
        <v>21</v>
      </c>
      <c r="F315" s="7">
        <v>6</v>
      </c>
      <c r="G315" s="8">
        <v>49.14</v>
      </c>
      <c r="H315" s="8">
        <f t="shared" si="70"/>
        <v>60.7</v>
      </c>
      <c r="I315" s="9">
        <f t="shared" si="71"/>
        <v>364.2</v>
      </c>
    </row>
    <row r="316" spans="1:9">
      <c r="A316" s="4" t="s">
        <v>828</v>
      </c>
      <c r="B316" s="5" t="s">
        <v>829</v>
      </c>
      <c r="C316" s="6" t="s">
        <v>830</v>
      </c>
      <c r="D316" s="5" t="s">
        <v>13</v>
      </c>
      <c r="E316" s="5" t="s">
        <v>21</v>
      </c>
      <c r="F316" s="7">
        <v>18</v>
      </c>
      <c r="G316" s="8">
        <v>97.51</v>
      </c>
      <c r="H316" s="8">
        <f t="shared" si="70"/>
        <v>120.45</v>
      </c>
      <c r="I316" s="9">
        <f t="shared" si="71"/>
        <v>2168.1</v>
      </c>
    </row>
    <row r="317" spans="1:9" ht="16.5">
      <c r="A317" s="4" t="s">
        <v>831</v>
      </c>
      <c r="B317" s="5" t="s">
        <v>832</v>
      </c>
      <c r="C317" s="6" t="s">
        <v>833</v>
      </c>
      <c r="D317" s="5" t="s">
        <v>22</v>
      </c>
      <c r="E317" s="5" t="s">
        <v>21</v>
      </c>
      <c r="F317" s="7">
        <v>4</v>
      </c>
      <c r="G317" s="8">
        <v>530.70000000000005</v>
      </c>
      <c r="H317" s="8">
        <f t="shared" si="70"/>
        <v>655.6</v>
      </c>
      <c r="I317" s="9">
        <f t="shared" si="71"/>
        <v>2622.4</v>
      </c>
    </row>
    <row r="318" spans="1:9" ht="16.5">
      <c r="A318" s="4" t="s">
        <v>834</v>
      </c>
      <c r="B318" s="5" t="s">
        <v>835</v>
      </c>
      <c r="C318" s="6" t="s">
        <v>836</v>
      </c>
      <c r="D318" s="5" t="s">
        <v>22</v>
      </c>
      <c r="E318" s="5" t="s">
        <v>21</v>
      </c>
      <c r="F318" s="7">
        <v>4</v>
      </c>
      <c r="G318" s="8">
        <v>165.67</v>
      </c>
      <c r="H318" s="8">
        <f t="shared" si="70"/>
        <v>204.66</v>
      </c>
      <c r="I318" s="9">
        <f t="shared" si="71"/>
        <v>818.64</v>
      </c>
    </row>
    <row r="319" spans="1:9" ht="16.5">
      <c r="A319" s="4" t="s">
        <v>837</v>
      </c>
      <c r="B319" s="5" t="s">
        <v>838</v>
      </c>
      <c r="C319" s="6" t="s">
        <v>839</v>
      </c>
      <c r="D319" s="5" t="s">
        <v>13</v>
      </c>
      <c r="E319" s="5" t="s">
        <v>21</v>
      </c>
      <c r="F319" s="7">
        <v>22</v>
      </c>
      <c r="G319" s="8">
        <v>164.29</v>
      </c>
      <c r="H319" s="8">
        <f t="shared" si="70"/>
        <v>202.95</v>
      </c>
      <c r="I319" s="9">
        <f t="shared" si="71"/>
        <v>4464.8999999999996</v>
      </c>
    </row>
    <row r="320" spans="1:9" ht="16.5">
      <c r="A320" s="4" t="s">
        <v>840</v>
      </c>
      <c r="B320" s="5" t="s">
        <v>841</v>
      </c>
      <c r="C320" s="6" t="s">
        <v>842</v>
      </c>
      <c r="D320" s="5" t="s">
        <v>13</v>
      </c>
      <c r="E320" s="5" t="s">
        <v>21</v>
      </c>
      <c r="F320" s="7">
        <v>6</v>
      </c>
      <c r="G320" s="8">
        <v>351.59</v>
      </c>
      <c r="H320" s="8">
        <f t="shared" si="70"/>
        <v>434.33</v>
      </c>
      <c r="I320" s="9">
        <f t="shared" si="71"/>
        <v>2605.98</v>
      </c>
    </row>
    <row r="321" spans="1:9" ht="16.5">
      <c r="A321" s="4" t="s">
        <v>843</v>
      </c>
      <c r="B321" s="5" t="s">
        <v>844</v>
      </c>
      <c r="C321" s="6" t="s">
        <v>845</v>
      </c>
      <c r="D321" s="5" t="s">
        <v>13</v>
      </c>
      <c r="E321" s="5" t="s">
        <v>21</v>
      </c>
      <c r="F321" s="7">
        <v>7</v>
      </c>
      <c r="G321" s="8">
        <v>812.8</v>
      </c>
      <c r="H321" s="8">
        <f t="shared" si="70"/>
        <v>1004.09</v>
      </c>
      <c r="I321" s="9">
        <f t="shared" si="71"/>
        <v>7028.63</v>
      </c>
    </row>
    <row r="322" spans="1:9" ht="16.5">
      <c r="A322" s="4" t="s">
        <v>846</v>
      </c>
      <c r="B322" s="5" t="s">
        <v>847</v>
      </c>
      <c r="C322" s="6" t="s">
        <v>848</v>
      </c>
      <c r="D322" s="5" t="s">
        <v>13</v>
      </c>
      <c r="E322" s="5" t="s">
        <v>21</v>
      </c>
      <c r="F322" s="7">
        <v>10</v>
      </c>
      <c r="G322" s="8">
        <v>224.95</v>
      </c>
      <c r="H322" s="8">
        <f t="shared" si="70"/>
        <v>277.89</v>
      </c>
      <c r="I322" s="9">
        <f t="shared" si="71"/>
        <v>2778.9</v>
      </c>
    </row>
    <row r="323" spans="1:9" ht="16.5">
      <c r="A323" s="4" t="s">
        <v>849</v>
      </c>
      <c r="B323" s="5" t="s">
        <v>850</v>
      </c>
      <c r="C323" s="6" t="s">
        <v>851</v>
      </c>
      <c r="D323" s="5" t="s">
        <v>22</v>
      </c>
      <c r="E323" s="5" t="s">
        <v>21</v>
      </c>
      <c r="F323" s="7">
        <v>7</v>
      </c>
      <c r="G323" s="8">
        <v>224.95</v>
      </c>
      <c r="H323" s="8">
        <f t="shared" si="70"/>
        <v>277.89</v>
      </c>
      <c r="I323" s="9">
        <f t="shared" si="71"/>
        <v>1945.23</v>
      </c>
    </row>
    <row r="324" spans="1:9" ht="16.5">
      <c r="A324" s="4" t="s">
        <v>852</v>
      </c>
      <c r="B324" s="5" t="s">
        <v>853</v>
      </c>
      <c r="C324" s="6" t="s">
        <v>854</v>
      </c>
      <c r="D324" s="5" t="s">
        <v>13</v>
      </c>
      <c r="E324" s="5" t="s">
        <v>21</v>
      </c>
      <c r="F324" s="7">
        <v>1</v>
      </c>
      <c r="G324" s="8">
        <v>245.91</v>
      </c>
      <c r="H324" s="8">
        <f t="shared" si="70"/>
        <v>303.77999999999997</v>
      </c>
      <c r="I324" s="9">
        <f t="shared" si="71"/>
        <v>303.77999999999997</v>
      </c>
    </row>
    <row r="325" spans="1:9" ht="16.5">
      <c r="A325" s="4" t="s">
        <v>855</v>
      </c>
      <c r="B325" s="5" t="s">
        <v>856</v>
      </c>
      <c r="C325" s="6" t="s">
        <v>857</v>
      </c>
      <c r="D325" s="5" t="s">
        <v>13</v>
      </c>
      <c r="E325" s="5" t="s">
        <v>21</v>
      </c>
      <c r="F325" s="7">
        <v>44</v>
      </c>
      <c r="G325" s="8">
        <v>76.5</v>
      </c>
      <c r="H325" s="8">
        <f t="shared" si="70"/>
        <v>94.5</v>
      </c>
      <c r="I325" s="9">
        <f t="shared" si="71"/>
        <v>4158</v>
      </c>
    </row>
    <row r="326" spans="1:9" ht="16.5">
      <c r="A326" s="4" t="s">
        <v>858</v>
      </c>
      <c r="B326" s="5" t="s">
        <v>859</v>
      </c>
      <c r="C326" s="6" t="s">
        <v>860</v>
      </c>
      <c r="D326" s="5" t="s">
        <v>13</v>
      </c>
      <c r="E326" s="5" t="s">
        <v>21</v>
      </c>
      <c r="F326" s="7">
        <v>47</v>
      </c>
      <c r="G326" s="8">
        <v>14.57</v>
      </c>
      <c r="H326" s="8">
        <f t="shared" si="70"/>
        <v>17.989999999999998</v>
      </c>
      <c r="I326" s="9">
        <f t="shared" si="71"/>
        <v>845.53</v>
      </c>
    </row>
    <row r="327" spans="1:9" ht="16.5">
      <c r="A327" s="4" t="s">
        <v>861</v>
      </c>
      <c r="B327" s="5" t="s">
        <v>862</v>
      </c>
      <c r="C327" s="6" t="s">
        <v>863</v>
      </c>
      <c r="D327" s="5" t="s">
        <v>13</v>
      </c>
      <c r="E327" s="5" t="s">
        <v>21</v>
      </c>
      <c r="F327" s="7">
        <v>15</v>
      </c>
      <c r="G327" s="8">
        <v>132.79</v>
      </c>
      <c r="H327" s="8">
        <f t="shared" si="70"/>
        <v>164.04</v>
      </c>
      <c r="I327" s="9">
        <f t="shared" si="71"/>
        <v>2460.6</v>
      </c>
    </row>
    <row r="328" spans="1:9" ht="16.5">
      <c r="A328" s="4" t="s">
        <v>864</v>
      </c>
      <c r="B328" s="5" t="s">
        <v>865</v>
      </c>
      <c r="C328" s="6" t="s">
        <v>866</v>
      </c>
      <c r="D328" s="5" t="s">
        <v>22</v>
      </c>
      <c r="E328" s="5" t="s">
        <v>21</v>
      </c>
      <c r="F328" s="7">
        <v>28</v>
      </c>
      <c r="G328" s="8">
        <v>145.66999999999999</v>
      </c>
      <c r="H328" s="8">
        <f t="shared" si="70"/>
        <v>179.95</v>
      </c>
      <c r="I328" s="9">
        <f t="shared" si="71"/>
        <v>5038.6000000000004</v>
      </c>
    </row>
    <row r="329" spans="1:9">
      <c r="A329" s="4" t="s">
        <v>867</v>
      </c>
      <c r="B329" s="5" t="s">
        <v>868</v>
      </c>
      <c r="C329" s="6" t="s">
        <v>869</v>
      </c>
      <c r="D329" s="5" t="s">
        <v>22</v>
      </c>
      <c r="E329" s="5" t="s">
        <v>21</v>
      </c>
      <c r="F329" s="7">
        <v>2</v>
      </c>
      <c r="G329" s="8">
        <v>234.78</v>
      </c>
      <c r="H329" s="8">
        <f t="shared" si="70"/>
        <v>290.02999999999997</v>
      </c>
      <c r="I329" s="9">
        <f t="shared" si="71"/>
        <v>580.05999999999995</v>
      </c>
    </row>
    <row r="330" spans="1:9" ht="16.5">
      <c r="A330" s="4" t="s">
        <v>870</v>
      </c>
      <c r="B330" s="5" t="s">
        <v>871</v>
      </c>
      <c r="C330" s="6" t="s">
        <v>872</v>
      </c>
      <c r="D330" s="5" t="s">
        <v>13</v>
      </c>
      <c r="E330" s="5" t="s">
        <v>21</v>
      </c>
      <c r="F330" s="7">
        <v>14</v>
      </c>
      <c r="G330" s="8">
        <v>56.71</v>
      </c>
      <c r="H330" s="8">
        <f t="shared" si="70"/>
        <v>70.05</v>
      </c>
      <c r="I330" s="9">
        <f t="shared" si="71"/>
        <v>980.7</v>
      </c>
    </row>
    <row r="331" spans="1:9" ht="16.5">
      <c r="A331" s="4" t="s">
        <v>873</v>
      </c>
      <c r="B331" s="5" t="s">
        <v>874</v>
      </c>
      <c r="C331" s="6" t="s">
        <v>875</v>
      </c>
      <c r="D331" s="5" t="s">
        <v>22</v>
      </c>
      <c r="E331" s="5" t="s">
        <v>21</v>
      </c>
      <c r="F331" s="7">
        <v>4</v>
      </c>
      <c r="G331" s="8">
        <v>351.47</v>
      </c>
      <c r="H331" s="8">
        <f t="shared" si="70"/>
        <v>434.19</v>
      </c>
      <c r="I331" s="9">
        <f t="shared" si="71"/>
        <v>1736.76</v>
      </c>
    </row>
    <row r="332" spans="1:9" ht="16.5">
      <c r="A332" s="4" t="s">
        <v>876</v>
      </c>
      <c r="B332" s="5" t="s">
        <v>877</v>
      </c>
      <c r="C332" s="6" t="s">
        <v>878</v>
      </c>
      <c r="D332" s="5" t="s">
        <v>22</v>
      </c>
      <c r="E332" s="5" t="s">
        <v>21</v>
      </c>
      <c r="F332" s="7">
        <v>4</v>
      </c>
      <c r="G332" s="8">
        <v>143.84</v>
      </c>
      <c r="H332" s="8">
        <f t="shared" si="70"/>
        <v>177.69</v>
      </c>
      <c r="I332" s="9">
        <f t="shared" si="71"/>
        <v>710.76</v>
      </c>
    </row>
    <row r="333" spans="1:9" ht="16.5">
      <c r="A333" s="4" t="s">
        <v>879</v>
      </c>
      <c r="B333" s="5" t="s">
        <v>880</v>
      </c>
      <c r="C333" s="6" t="s">
        <v>881</v>
      </c>
      <c r="D333" s="5" t="s">
        <v>13</v>
      </c>
      <c r="E333" s="5" t="s">
        <v>21</v>
      </c>
      <c r="F333" s="7">
        <v>47</v>
      </c>
      <c r="G333" s="8">
        <v>61.52</v>
      </c>
      <c r="H333" s="8">
        <f t="shared" si="70"/>
        <v>75.989999999999995</v>
      </c>
      <c r="I333" s="9">
        <f t="shared" si="71"/>
        <v>3571.53</v>
      </c>
    </row>
    <row r="334" spans="1:9" ht="16.5">
      <c r="A334" s="4" t="s">
        <v>882</v>
      </c>
      <c r="B334" s="5" t="s">
        <v>883</v>
      </c>
      <c r="C334" s="6" t="s">
        <v>884</v>
      </c>
      <c r="D334" s="5" t="s">
        <v>13</v>
      </c>
      <c r="E334" s="5" t="s">
        <v>21</v>
      </c>
      <c r="F334" s="7">
        <v>13</v>
      </c>
      <c r="G334" s="8">
        <v>112.26</v>
      </c>
      <c r="H334" s="8">
        <f t="shared" si="70"/>
        <v>138.68</v>
      </c>
      <c r="I334" s="9">
        <f t="shared" si="71"/>
        <v>1802.84</v>
      </c>
    </row>
    <row r="335" spans="1:9" ht="16.5">
      <c r="A335" s="4" t="s">
        <v>885</v>
      </c>
      <c r="B335" s="5" t="s">
        <v>886</v>
      </c>
      <c r="C335" s="6" t="s">
        <v>887</v>
      </c>
      <c r="D335" s="5" t="s">
        <v>22</v>
      </c>
      <c r="E335" s="5" t="s">
        <v>21</v>
      </c>
      <c r="F335" s="7">
        <v>14</v>
      </c>
      <c r="G335" s="8">
        <v>268.79000000000002</v>
      </c>
      <c r="H335" s="8">
        <f t="shared" si="70"/>
        <v>332.05</v>
      </c>
      <c r="I335" s="9">
        <f t="shared" si="71"/>
        <v>4648.7</v>
      </c>
    </row>
    <row r="336" spans="1:9" ht="16.5">
      <c r="A336" s="4" t="s">
        <v>888</v>
      </c>
      <c r="B336" s="5" t="s">
        <v>889</v>
      </c>
      <c r="C336" s="6" t="s">
        <v>890</v>
      </c>
      <c r="D336" s="5" t="s">
        <v>13</v>
      </c>
      <c r="E336" s="5" t="s">
        <v>21</v>
      </c>
      <c r="F336" s="7">
        <v>6</v>
      </c>
      <c r="G336" s="8">
        <v>343.52</v>
      </c>
      <c r="H336" s="8">
        <f t="shared" si="70"/>
        <v>424.36</v>
      </c>
      <c r="I336" s="9">
        <f t="shared" si="71"/>
        <v>2546.16</v>
      </c>
    </row>
    <row r="337" spans="1:9" ht="16.5">
      <c r="A337" s="4" t="s">
        <v>891</v>
      </c>
      <c r="B337" s="5" t="s">
        <v>892</v>
      </c>
      <c r="C337" s="6" t="s">
        <v>893</v>
      </c>
      <c r="D337" s="5" t="s">
        <v>13</v>
      </c>
      <c r="E337" s="5" t="s">
        <v>21</v>
      </c>
      <c r="F337" s="7">
        <v>9</v>
      </c>
      <c r="G337" s="8">
        <v>355.91</v>
      </c>
      <c r="H337" s="8">
        <f t="shared" si="70"/>
        <v>439.67</v>
      </c>
      <c r="I337" s="9">
        <f t="shared" si="71"/>
        <v>3957.03</v>
      </c>
    </row>
    <row r="338" spans="1:9" ht="16.5">
      <c r="A338" s="4" t="s">
        <v>894</v>
      </c>
      <c r="B338" s="5" t="s">
        <v>895</v>
      </c>
      <c r="C338" s="6" t="s">
        <v>896</v>
      </c>
      <c r="D338" s="5" t="s">
        <v>13</v>
      </c>
      <c r="E338" s="5" t="s">
        <v>21</v>
      </c>
      <c r="F338" s="7">
        <v>1</v>
      </c>
      <c r="G338" s="8">
        <v>1072.02</v>
      </c>
      <c r="H338" s="8">
        <f t="shared" si="70"/>
        <v>1324.32</v>
      </c>
      <c r="I338" s="9">
        <f t="shared" si="71"/>
        <v>1324.32</v>
      </c>
    </row>
    <row r="339" spans="1:9" ht="16.5">
      <c r="A339" s="4" t="s">
        <v>897</v>
      </c>
      <c r="B339" s="5" t="s">
        <v>898</v>
      </c>
      <c r="C339" s="6" t="s">
        <v>899</v>
      </c>
      <c r="D339" s="5" t="s">
        <v>22</v>
      </c>
      <c r="E339" s="5" t="s">
        <v>21</v>
      </c>
      <c r="F339" s="7">
        <v>24</v>
      </c>
      <c r="G339" s="8">
        <v>411.85</v>
      </c>
      <c r="H339" s="8">
        <f t="shared" si="70"/>
        <v>508.78</v>
      </c>
      <c r="I339" s="9">
        <f t="shared" si="71"/>
        <v>12210.72</v>
      </c>
    </row>
    <row r="340" spans="1:9" ht="16.5">
      <c r="A340" s="4" t="s">
        <v>900</v>
      </c>
      <c r="B340" s="5" t="s">
        <v>901</v>
      </c>
      <c r="C340" s="6" t="s">
        <v>902</v>
      </c>
      <c r="D340" s="5" t="s">
        <v>22</v>
      </c>
      <c r="E340" s="5" t="s">
        <v>21</v>
      </c>
      <c r="F340" s="7">
        <v>4</v>
      </c>
      <c r="G340" s="8">
        <v>55.81</v>
      </c>
      <c r="H340" s="8">
        <f t="shared" si="70"/>
        <v>68.94</v>
      </c>
      <c r="I340" s="9">
        <f t="shared" si="71"/>
        <v>275.76</v>
      </c>
    </row>
    <row r="341" spans="1:9" ht="16.5">
      <c r="A341" s="4" t="s">
        <v>903</v>
      </c>
      <c r="B341" s="5" t="s">
        <v>904</v>
      </c>
      <c r="C341" s="6" t="s">
        <v>905</v>
      </c>
      <c r="D341" s="5" t="s">
        <v>22</v>
      </c>
      <c r="E341" s="5" t="s">
        <v>21</v>
      </c>
      <c r="F341" s="7">
        <v>18</v>
      </c>
      <c r="G341" s="8">
        <v>55.81</v>
      </c>
      <c r="H341" s="8">
        <f t="shared" si="70"/>
        <v>68.94</v>
      </c>
      <c r="I341" s="9">
        <f t="shared" si="71"/>
        <v>1240.92</v>
      </c>
    </row>
    <row r="342" spans="1:9" ht="16.5">
      <c r="A342" s="4" t="s">
        <v>906</v>
      </c>
      <c r="B342" s="5" t="s">
        <v>907</v>
      </c>
      <c r="C342" s="6" t="s">
        <v>908</v>
      </c>
      <c r="D342" s="5" t="s">
        <v>13</v>
      </c>
      <c r="E342" s="5" t="s">
        <v>21</v>
      </c>
      <c r="F342" s="7">
        <v>23</v>
      </c>
      <c r="G342" s="8">
        <v>54.12</v>
      </c>
      <c r="H342" s="8">
        <f t="shared" si="70"/>
        <v>66.849999999999994</v>
      </c>
      <c r="I342" s="9">
        <f t="shared" si="71"/>
        <v>1537.55</v>
      </c>
    </row>
    <row r="343" spans="1:9" ht="24.75">
      <c r="A343" s="4" t="s">
        <v>909</v>
      </c>
      <c r="B343" s="5" t="s">
        <v>910</v>
      </c>
      <c r="C343" s="6" t="s">
        <v>911</v>
      </c>
      <c r="D343" s="5" t="s">
        <v>22</v>
      </c>
      <c r="E343" s="5" t="s">
        <v>14</v>
      </c>
      <c r="F343" s="7">
        <v>16.899999999999999</v>
      </c>
      <c r="G343" s="8">
        <v>339.42</v>
      </c>
      <c r="H343" s="8">
        <f t="shared" si="70"/>
        <v>419.3</v>
      </c>
      <c r="I343" s="9">
        <f t="shared" si="71"/>
        <v>7086.17</v>
      </c>
    </row>
    <row r="344" spans="1:9" ht="16.5">
      <c r="A344" s="4" t="s">
        <v>912</v>
      </c>
      <c r="B344" s="5" t="s">
        <v>913</v>
      </c>
      <c r="C344" s="6" t="s">
        <v>914</v>
      </c>
      <c r="D344" s="5" t="s">
        <v>22</v>
      </c>
      <c r="E344" s="5" t="s">
        <v>21</v>
      </c>
      <c r="F344" s="7">
        <v>18</v>
      </c>
      <c r="G344" s="8">
        <v>389.33</v>
      </c>
      <c r="H344" s="8">
        <f t="shared" si="70"/>
        <v>480.96</v>
      </c>
      <c r="I344" s="9">
        <f t="shared" si="71"/>
        <v>8657.2800000000007</v>
      </c>
    </row>
    <row r="345" spans="1:9" ht="16.5">
      <c r="A345" s="4" t="s">
        <v>915</v>
      </c>
      <c r="B345" s="5" t="s">
        <v>916</v>
      </c>
      <c r="C345" s="6" t="s">
        <v>917</v>
      </c>
      <c r="D345" s="5" t="s">
        <v>22</v>
      </c>
      <c r="E345" s="5" t="s">
        <v>21</v>
      </c>
      <c r="F345" s="7">
        <v>211</v>
      </c>
      <c r="G345" s="8">
        <v>31.71</v>
      </c>
      <c r="H345" s="8">
        <f t="shared" si="70"/>
        <v>39.17</v>
      </c>
      <c r="I345" s="9">
        <f t="shared" si="71"/>
        <v>8264.8700000000008</v>
      </c>
    </row>
    <row r="346" spans="1:9" ht="16.5">
      <c r="A346" s="4" t="s">
        <v>918</v>
      </c>
      <c r="B346" s="5" t="s">
        <v>919</v>
      </c>
      <c r="C346" s="6" t="s">
        <v>920</v>
      </c>
      <c r="D346" s="5" t="s">
        <v>22</v>
      </c>
      <c r="E346" s="5" t="s">
        <v>23</v>
      </c>
      <c r="F346" s="7">
        <v>19.399999999999999</v>
      </c>
      <c r="G346" s="8">
        <v>154.76</v>
      </c>
      <c r="H346" s="8">
        <f t="shared" si="70"/>
        <v>191.18</v>
      </c>
      <c r="I346" s="9">
        <f t="shared" si="71"/>
        <v>3708.89</v>
      </c>
    </row>
    <row r="347" spans="1:9" s="121" customFormat="1" ht="20.100000000000001" customHeight="1">
      <c r="A347" s="119">
        <v>16</v>
      </c>
      <c r="B347" s="212" t="s">
        <v>921</v>
      </c>
      <c r="C347" s="212"/>
      <c r="D347" s="212"/>
      <c r="E347" s="212"/>
      <c r="F347" s="212"/>
      <c r="G347" s="212"/>
      <c r="H347" s="190"/>
      <c r="I347" s="120">
        <f>SUM(I348:I360)</f>
        <v>5582.1399999999994</v>
      </c>
    </row>
    <row r="348" spans="1:9">
      <c r="A348" s="4" t="s">
        <v>922</v>
      </c>
      <c r="B348" s="5" t="s">
        <v>923</v>
      </c>
      <c r="C348" s="6" t="s">
        <v>924</v>
      </c>
      <c r="D348" s="5" t="s">
        <v>22</v>
      </c>
      <c r="E348" s="5" t="s">
        <v>21</v>
      </c>
      <c r="F348" s="7">
        <v>1</v>
      </c>
      <c r="G348" s="8">
        <v>638.71</v>
      </c>
      <c r="H348" s="8">
        <f t="shared" ref="H348:H360" si="72">TRUNC(G348+G348*$I$5,2)</f>
        <v>789.03</v>
      </c>
      <c r="I348" s="9">
        <f t="shared" ref="I348:I360" si="73">TRUNC(F348*H348,2)</f>
        <v>789.03</v>
      </c>
    </row>
    <row r="349" spans="1:9" ht="16.5">
      <c r="A349" s="4" t="s">
        <v>925</v>
      </c>
      <c r="B349" s="5" t="s">
        <v>926</v>
      </c>
      <c r="C349" s="6" t="s">
        <v>927</v>
      </c>
      <c r="D349" s="5" t="s">
        <v>13</v>
      </c>
      <c r="E349" s="5" t="s">
        <v>21</v>
      </c>
      <c r="F349" s="7">
        <v>2</v>
      </c>
      <c r="G349" s="8">
        <v>72.86</v>
      </c>
      <c r="H349" s="8">
        <f t="shared" si="72"/>
        <v>90</v>
      </c>
      <c r="I349" s="9">
        <f t="shared" si="73"/>
        <v>180</v>
      </c>
    </row>
    <row r="350" spans="1:9" ht="24.75">
      <c r="A350" s="4" t="s">
        <v>928</v>
      </c>
      <c r="B350" s="5" t="s">
        <v>929</v>
      </c>
      <c r="C350" s="6" t="s">
        <v>930</v>
      </c>
      <c r="D350" s="5" t="s">
        <v>13</v>
      </c>
      <c r="E350" s="5" t="s">
        <v>23</v>
      </c>
      <c r="F350" s="7">
        <v>45.8</v>
      </c>
      <c r="G350" s="8">
        <v>47.04</v>
      </c>
      <c r="H350" s="8">
        <f t="shared" si="72"/>
        <v>58.11</v>
      </c>
      <c r="I350" s="9">
        <f t="shared" si="73"/>
        <v>2661.43</v>
      </c>
    </row>
    <row r="351" spans="1:9">
      <c r="A351" s="4" t="s">
        <v>931</v>
      </c>
      <c r="B351" s="5" t="s">
        <v>932</v>
      </c>
      <c r="C351" s="6" t="s">
        <v>933</v>
      </c>
      <c r="D351" s="5" t="s">
        <v>22</v>
      </c>
      <c r="E351" s="5" t="s">
        <v>21</v>
      </c>
      <c r="F351" s="7">
        <v>1</v>
      </c>
      <c r="G351" s="8">
        <v>16.27</v>
      </c>
      <c r="H351" s="8">
        <f t="shared" si="72"/>
        <v>20.09</v>
      </c>
      <c r="I351" s="9">
        <f t="shared" si="73"/>
        <v>20.09</v>
      </c>
    </row>
    <row r="352" spans="1:9">
      <c r="A352" s="4" t="s">
        <v>934</v>
      </c>
      <c r="B352" s="5" t="s">
        <v>935</v>
      </c>
      <c r="C352" s="6" t="s">
        <v>936</v>
      </c>
      <c r="D352" s="5" t="s">
        <v>22</v>
      </c>
      <c r="E352" s="5" t="s">
        <v>21</v>
      </c>
      <c r="F352" s="7">
        <v>4</v>
      </c>
      <c r="G352" s="8">
        <v>25.25</v>
      </c>
      <c r="H352" s="8">
        <f t="shared" si="72"/>
        <v>31.19</v>
      </c>
      <c r="I352" s="9">
        <f t="shared" si="73"/>
        <v>124.76</v>
      </c>
    </row>
    <row r="353" spans="1:9" ht="16.5">
      <c r="A353" s="4" t="s">
        <v>937</v>
      </c>
      <c r="B353" s="5" t="s">
        <v>653</v>
      </c>
      <c r="C353" s="6" t="s">
        <v>654</v>
      </c>
      <c r="D353" s="5" t="s">
        <v>13</v>
      </c>
      <c r="E353" s="5" t="s">
        <v>21</v>
      </c>
      <c r="F353" s="7">
        <v>2</v>
      </c>
      <c r="G353" s="8">
        <v>85.05</v>
      </c>
      <c r="H353" s="8">
        <f t="shared" si="72"/>
        <v>105.06</v>
      </c>
      <c r="I353" s="9">
        <f t="shared" si="73"/>
        <v>210.12</v>
      </c>
    </row>
    <row r="354" spans="1:9" ht="16.5">
      <c r="A354" s="4" t="s">
        <v>938</v>
      </c>
      <c r="B354" s="5" t="s">
        <v>939</v>
      </c>
      <c r="C354" s="6" t="s">
        <v>940</v>
      </c>
      <c r="D354" s="5" t="s">
        <v>13</v>
      </c>
      <c r="E354" s="5" t="s">
        <v>21</v>
      </c>
      <c r="F354" s="7">
        <v>4</v>
      </c>
      <c r="G354" s="8">
        <v>99.82</v>
      </c>
      <c r="H354" s="8">
        <f t="shared" si="72"/>
        <v>123.31</v>
      </c>
      <c r="I354" s="9">
        <f t="shared" si="73"/>
        <v>493.24</v>
      </c>
    </row>
    <row r="355" spans="1:9" ht="16.5">
      <c r="A355" s="4" t="s">
        <v>941</v>
      </c>
      <c r="B355" s="5" t="s">
        <v>942</v>
      </c>
      <c r="C355" s="6" t="s">
        <v>943</v>
      </c>
      <c r="D355" s="5" t="s">
        <v>13</v>
      </c>
      <c r="E355" s="5" t="s">
        <v>21</v>
      </c>
      <c r="F355" s="7">
        <v>1</v>
      </c>
      <c r="G355" s="8">
        <v>47.39</v>
      </c>
      <c r="H355" s="8">
        <f t="shared" si="72"/>
        <v>58.54</v>
      </c>
      <c r="I355" s="9">
        <f t="shared" si="73"/>
        <v>58.54</v>
      </c>
    </row>
    <row r="356" spans="1:9" ht="24.75">
      <c r="A356" s="4" t="s">
        <v>944</v>
      </c>
      <c r="B356" s="5" t="s">
        <v>945</v>
      </c>
      <c r="C356" s="6" t="s">
        <v>946</v>
      </c>
      <c r="D356" s="5" t="s">
        <v>13</v>
      </c>
      <c r="E356" s="5" t="s">
        <v>21</v>
      </c>
      <c r="F356" s="7">
        <v>8</v>
      </c>
      <c r="G356" s="8">
        <v>25.3</v>
      </c>
      <c r="H356" s="8">
        <f t="shared" si="72"/>
        <v>31.25</v>
      </c>
      <c r="I356" s="9">
        <f t="shared" si="73"/>
        <v>250</v>
      </c>
    </row>
    <row r="357" spans="1:9" ht="16.5">
      <c r="A357" s="4" t="s">
        <v>947</v>
      </c>
      <c r="B357" s="5" t="s">
        <v>948</v>
      </c>
      <c r="C357" s="6" t="s">
        <v>949</v>
      </c>
      <c r="D357" s="5" t="s">
        <v>13</v>
      </c>
      <c r="E357" s="5" t="s">
        <v>21</v>
      </c>
      <c r="F357" s="7">
        <v>2</v>
      </c>
      <c r="G357" s="8">
        <v>55.3</v>
      </c>
      <c r="H357" s="8">
        <f t="shared" si="72"/>
        <v>68.31</v>
      </c>
      <c r="I357" s="9">
        <f t="shared" si="73"/>
        <v>136.62</v>
      </c>
    </row>
    <row r="358" spans="1:9" ht="16.5">
      <c r="A358" s="4" t="s">
        <v>950</v>
      </c>
      <c r="B358" s="5" t="s">
        <v>951</v>
      </c>
      <c r="C358" s="6" t="s">
        <v>952</v>
      </c>
      <c r="D358" s="5" t="s">
        <v>13</v>
      </c>
      <c r="E358" s="5" t="s">
        <v>21</v>
      </c>
      <c r="F358" s="7">
        <v>6</v>
      </c>
      <c r="G358" s="8">
        <v>55.3</v>
      </c>
      <c r="H358" s="8">
        <f t="shared" si="72"/>
        <v>68.31</v>
      </c>
      <c r="I358" s="9">
        <f t="shared" si="73"/>
        <v>409.86</v>
      </c>
    </row>
    <row r="359" spans="1:9" ht="16.5">
      <c r="A359" s="4" t="s">
        <v>953</v>
      </c>
      <c r="B359" s="5" t="s">
        <v>954</v>
      </c>
      <c r="C359" s="6" t="s">
        <v>955</v>
      </c>
      <c r="D359" s="5" t="s">
        <v>13</v>
      </c>
      <c r="E359" s="5" t="s">
        <v>21</v>
      </c>
      <c r="F359" s="7">
        <v>2</v>
      </c>
      <c r="G359" s="8">
        <v>37.1</v>
      </c>
      <c r="H359" s="8">
        <f t="shared" si="72"/>
        <v>45.83</v>
      </c>
      <c r="I359" s="9">
        <f t="shared" si="73"/>
        <v>91.66</v>
      </c>
    </row>
    <row r="360" spans="1:9" ht="16.5">
      <c r="A360" s="4" t="s">
        <v>956</v>
      </c>
      <c r="B360" s="5" t="s">
        <v>957</v>
      </c>
      <c r="C360" s="6" t="s">
        <v>958</v>
      </c>
      <c r="D360" s="5" t="s">
        <v>22</v>
      </c>
      <c r="E360" s="5" t="s">
        <v>14</v>
      </c>
      <c r="F360" s="7">
        <v>0.24</v>
      </c>
      <c r="G360" s="8">
        <v>528.85</v>
      </c>
      <c r="H360" s="8">
        <f t="shared" si="72"/>
        <v>653.30999999999995</v>
      </c>
      <c r="I360" s="9">
        <f t="shared" si="73"/>
        <v>156.79</v>
      </c>
    </row>
    <row r="361" spans="1:9" s="121" customFormat="1" ht="20.100000000000001" customHeight="1">
      <c r="A361" s="119">
        <v>17</v>
      </c>
      <c r="B361" s="212" t="s">
        <v>959</v>
      </c>
      <c r="C361" s="212"/>
      <c r="D361" s="212"/>
      <c r="E361" s="212"/>
      <c r="F361" s="212"/>
      <c r="G361" s="212"/>
      <c r="H361" s="190"/>
      <c r="I361" s="120">
        <f>I362+I365+I368+I376+I382</f>
        <v>49874.1</v>
      </c>
    </row>
    <row r="362" spans="1:9" ht="20.100000000000001" customHeight="1">
      <c r="A362" s="2" t="s">
        <v>960</v>
      </c>
      <c r="B362" s="214" t="s">
        <v>961</v>
      </c>
      <c r="C362" s="214"/>
      <c r="D362" s="214"/>
      <c r="E362" s="214"/>
      <c r="F362" s="214"/>
      <c r="G362" s="214"/>
      <c r="H362" s="191"/>
      <c r="I362" s="3">
        <f>SUM(I363:I364)</f>
        <v>3329.96</v>
      </c>
    </row>
    <row r="363" spans="1:9" ht="16.5">
      <c r="A363" s="4" t="s">
        <v>962</v>
      </c>
      <c r="B363" s="5" t="s">
        <v>963</v>
      </c>
      <c r="C363" s="6" t="s">
        <v>964</v>
      </c>
      <c r="D363" s="5" t="s">
        <v>13</v>
      </c>
      <c r="E363" s="5" t="s">
        <v>21</v>
      </c>
      <c r="F363" s="7">
        <v>8</v>
      </c>
      <c r="G363" s="8">
        <v>200.36</v>
      </c>
      <c r="H363" s="8">
        <f t="shared" ref="H363:H364" si="74">TRUNC(G363+G363*$I$5,2)</f>
        <v>247.51</v>
      </c>
      <c r="I363" s="9">
        <f t="shared" ref="I363:I364" si="75">TRUNC(F363*H363,2)</f>
        <v>1980.08</v>
      </c>
    </row>
    <row r="364" spans="1:9" ht="16.5">
      <c r="A364" s="4" t="s">
        <v>965</v>
      </c>
      <c r="B364" s="5" t="s">
        <v>966</v>
      </c>
      <c r="C364" s="6" t="s">
        <v>967</v>
      </c>
      <c r="D364" s="5" t="s">
        <v>13</v>
      </c>
      <c r="E364" s="5" t="s">
        <v>21</v>
      </c>
      <c r="F364" s="7">
        <v>2</v>
      </c>
      <c r="G364" s="8">
        <v>546.36</v>
      </c>
      <c r="H364" s="8">
        <f t="shared" si="74"/>
        <v>674.94</v>
      </c>
      <c r="I364" s="9">
        <f t="shared" si="75"/>
        <v>1349.88</v>
      </c>
    </row>
    <row r="365" spans="1:9" ht="20.100000000000001" customHeight="1">
      <c r="A365" s="2" t="s">
        <v>968</v>
      </c>
      <c r="B365" s="214" t="s">
        <v>969</v>
      </c>
      <c r="C365" s="214"/>
      <c r="D365" s="214"/>
      <c r="E365" s="214"/>
      <c r="F365" s="214"/>
      <c r="G365" s="214"/>
      <c r="H365" s="191"/>
      <c r="I365" s="3">
        <f>SUM(I366:I367)</f>
        <v>4419.28</v>
      </c>
    </row>
    <row r="366" spans="1:9" ht="24.75">
      <c r="A366" s="4" t="s">
        <v>970</v>
      </c>
      <c r="B366" s="5" t="s">
        <v>971</v>
      </c>
      <c r="C366" s="6" t="s">
        <v>972</v>
      </c>
      <c r="D366" s="5" t="s">
        <v>13</v>
      </c>
      <c r="E366" s="5" t="s">
        <v>21</v>
      </c>
      <c r="F366" s="7">
        <v>2</v>
      </c>
      <c r="G366" s="8">
        <v>1254.98</v>
      </c>
      <c r="H366" s="8">
        <f t="shared" ref="H366:H367" si="76">TRUNC(G366+G366*$I$5,2)</f>
        <v>1550.34</v>
      </c>
      <c r="I366" s="9">
        <f t="shared" ref="I366:I367" si="77">TRUNC(F366*H366,2)</f>
        <v>3100.68</v>
      </c>
    </row>
    <row r="367" spans="1:9" ht="16.5">
      <c r="A367" s="4" t="s">
        <v>973</v>
      </c>
      <c r="B367" s="5" t="s">
        <v>974</v>
      </c>
      <c r="C367" s="6" t="s">
        <v>975</v>
      </c>
      <c r="D367" s="5" t="s">
        <v>13</v>
      </c>
      <c r="E367" s="5" t="s">
        <v>21</v>
      </c>
      <c r="F367" s="7">
        <v>1</v>
      </c>
      <c r="G367" s="8">
        <v>1067.3900000000001</v>
      </c>
      <c r="H367" s="8">
        <f t="shared" si="76"/>
        <v>1318.6</v>
      </c>
      <c r="I367" s="9">
        <f t="shared" si="77"/>
        <v>1318.6</v>
      </c>
    </row>
    <row r="368" spans="1:9" ht="20.100000000000001" customHeight="1">
      <c r="A368" s="2" t="s">
        <v>976</v>
      </c>
      <c r="B368" s="214" t="s">
        <v>700</v>
      </c>
      <c r="C368" s="214"/>
      <c r="D368" s="214"/>
      <c r="E368" s="214"/>
      <c r="F368" s="214"/>
      <c r="G368" s="214"/>
      <c r="H368" s="191"/>
      <c r="I368" s="3">
        <f>SUM(I369:I375)</f>
        <v>24139.17</v>
      </c>
    </row>
    <row r="369" spans="1:9" ht="16.5">
      <c r="A369" s="4" t="s">
        <v>977</v>
      </c>
      <c r="B369" s="5" t="s">
        <v>978</v>
      </c>
      <c r="C369" s="6" t="s">
        <v>979</v>
      </c>
      <c r="D369" s="5" t="s">
        <v>13</v>
      </c>
      <c r="E369" s="5" t="s">
        <v>21</v>
      </c>
      <c r="F369" s="7">
        <v>5</v>
      </c>
      <c r="G369" s="8">
        <v>472.8</v>
      </c>
      <c r="H369" s="8">
        <f t="shared" ref="H369:H375" si="78">TRUNC(G369+G369*$I$5,2)</f>
        <v>584.07000000000005</v>
      </c>
      <c r="I369" s="9">
        <f t="shared" ref="I369:I375" si="79">TRUNC(F369*H369,2)</f>
        <v>2920.35</v>
      </c>
    </row>
    <row r="370" spans="1:9" ht="16.5">
      <c r="A370" s="4" t="s">
        <v>980</v>
      </c>
      <c r="B370" s="5" t="s">
        <v>981</v>
      </c>
      <c r="C370" s="6" t="s">
        <v>982</v>
      </c>
      <c r="D370" s="5" t="s">
        <v>13</v>
      </c>
      <c r="E370" s="5" t="s">
        <v>21</v>
      </c>
      <c r="F370" s="7">
        <v>3</v>
      </c>
      <c r="G370" s="8">
        <v>646.07000000000005</v>
      </c>
      <c r="H370" s="8">
        <f t="shared" si="78"/>
        <v>798.12</v>
      </c>
      <c r="I370" s="9">
        <f t="shared" si="79"/>
        <v>2394.36</v>
      </c>
    </row>
    <row r="371" spans="1:9" ht="16.5">
      <c r="A371" s="4" t="s">
        <v>983</v>
      </c>
      <c r="B371" s="5" t="s">
        <v>984</v>
      </c>
      <c r="C371" s="6" t="s">
        <v>985</v>
      </c>
      <c r="D371" s="5" t="s">
        <v>13</v>
      </c>
      <c r="E371" s="5" t="s">
        <v>21</v>
      </c>
      <c r="F371" s="7">
        <v>1</v>
      </c>
      <c r="G371" s="8">
        <v>161.06</v>
      </c>
      <c r="H371" s="8">
        <f t="shared" si="78"/>
        <v>198.96</v>
      </c>
      <c r="I371" s="9">
        <f t="shared" si="79"/>
        <v>198.96</v>
      </c>
    </row>
    <row r="372" spans="1:9">
      <c r="A372" s="4" t="s">
        <v>986</v>
      </c>
      <c r="B372" s="5" t="s">
        <v>987</v>
      </c>
      <c r="C372" s="6" t="s">
        <v>988</v>
      </c>
      <c r="D372" s="5" t="s">
        <v>22</v>
      </c>
      <c r="E372" s="5" t="s">
        <v>21</v>
      </c>
      <c r="F372" s="7">
        <v>1</v>
      </c>
      <c r="G372" s="8">
        <v>516.65</v>
      </c>
      <c r="H372" s="8">
        <f t="shared" si="78"/>
        <v>638.24</v>
      </c>
      <c r="I372" s="9">
        <f t="shared" si="79"/>
        <v>638.24</v>
      </c>
    </row>
    <row r="373" spans="1:9">
      <c r="A373" s="4" t="s">
        <v>989</v>
      </c>
      <c r="B373" s="5" t="s">
        <v>990</v>
      </c>
      <c r="C373" s="6" t="s">
        <v>991</v>
      </c>
      <c r="D373" s="5" t="s">
        <v>22</v>
      </c>
      <c r="E373" s="5" t="s">
        <v>992</v>
      </c>
      <c r="F373" s="7">
        <v>1</v>
      </c>
      <c r="G373" s="8">
        <v>3408.81</v>
      </c>
      <c r="H373" s="8">
        <f t="shared" si="78"/>
        <v>4211.09</v>
      </c>
      <c r="I373" s="9">
        <f t="shared" si="79"/>
        <v>4211.09</v>
      </c>
    </row>
    <row r="374" spans="1:9" ht="16.5">
      <c r="A374" s="4" t="s">
        <v>993</v>
      </c>
      <c r="B374" s="5" t="s">
        <v>994</v>
      </c>
      <c r="C374" s="6" t="s">
        <v>995</v>
      </c>
      <c r="D374" s="5" t="s">
        <v>13</v>
      </c>
      <c r="E374" s="5" t="s">
        <v>21</v>
      </c>
      <c r="F374" s="7">
        <v>2</v>
      </c>
      <c r="G374" s="8">
        <v>3472.07</v>
      </c>
      <c r="H374" s="8">
        <f t="shared" si="78"/>
        <v>4289.2299999999996</v>
      </c>
      <c r="I374" s="9">
        <f t="shared" si="79"/>
        <v>8578.4599999999991</v>
      </c>
    </row>
    <row r="375" spans="1:9">
      <c r="A375" s="4" t="s">
        <v>996</v>
      </c>
      <c r="B375" s="5" t="s">
        <v>997</v>
      </c>
      <c r="C375" s="6" t="s">
        <v>998</v>
      </c>
      <c r="D375" s="5" t="s">
        <v>22</v>
      </c>
      <c r="E375" s="5" t="s">
        <v>21</v>
      </c>
      <c r="F375" s="7">
        <v>1</v>
      </c>
      <c r="G375" s="8">
        <v>4207.47</v>
      </c>
      <c r="H375" s="8">
        <f t="shared" si="78"/>
        <v>5197.71</v>
      </c>
      <c r="I375" s="9">
        <f t="shared" si="79"/>
        <v>5197.71</v>
      </c>
    </row>
    <row r="376" spans="1:9" ht="20.100000000000001" customHeight="1">
      <c r="A376" s="2" t="s">
        <v>999</v>
      </c>
      <c r="B376" s="214" t="s">
        <v>709</v>
      </c>
      <c r="C376" s="214"/>
      <c r="D376" s="214"/>
      <c r="E376" s="214"/>
      <c r="F376" s="214"/>
      <c r="G376" s="214"/>
      <c r="H376" s="191"/>
      <c r="I376" s="3">
        <f>SUM(I377:I381)</f>
        <v>13633.190000000002</v>
      </c>
    </row>
    <row r="377" spans="1:9" ht="24.75">
      <c r="A377" s="4" t="s">
        <v>1000</v>
      </c>
      <c r="B377" s="5" t="s">
        <v>1001</v>
      </c>
      <c r="C377" s="6" t="s">
        <v>1002</v>
      </c>
      <c r="D377" s="5" t="s">
        <v>13</v>
      </c>
      <c r="E377" s="5" t="s">
        <v>21</v>
      </c>
      <c r="F377" s="7">
        <v>10</v>
      </c>
      <c r="G377" s="8">
        <v>124.52</v>
      </c>
      <c r="H377" s="8">
        <f t="shared" ref="H377:H381" si="80">TRUNC(G377+G377*$I$5,2)</f>
        <v>153.82</v>
      </c>
      <c r="I377" s="9">
        <f t="shared" ref="I377:I381" si="81">TRUNC(F377*H377,2)</f>
        <v>1538.2</v>
      </c>
    </row>
    <row r="378" spans="1:9" ht="24.75">
      <c r="A378" s="4" t="s">
        <v>1003</v>
      </c>
      <c r="B378" s="5" t="s">
        <v>1004</v>
      </c>
      <c r="C378" s="6" t="s">
        <v>1005</v>
      </c>
      <c r="D378" s="5" t="s">
        <v>13</v>
      </c>
      <c r="E378" s="5" t="s">
        <v>23</v>
      </c>
      <c r="F378" s="7">
        <v>65</v>
      </c>
      <c r="G378" s="8">
        <v>133.44</v>
      </c>
      <c r="H378" s="8">
        <f t="shared" si="80"/>
        <v>164.84</v>
      </c>
      <c r="I378" s="9">
        <f t="shared" si="81"/>
        <v>10714.6</v>
      </c>
    </row>
    <row r="379" spans="1:9">
      <c r="A379" s="4" t="s">
        <v>1006</v>
      </c>
      <c r="B379" s="5" t="s">
        <v>1007</v>
      </c>
      <c r="C379" s="6" t="s">
        <v>1008</v>
      </c>
      <c r="D379" s="5" t="s">
        <v>22</v>
      </c>
      <c r="E379" s="5" t="s">
        <v>21</v>
      </c>
      <c r="F379" s="7">
        <v>1</v>
      </c>
      <c r="G379" s="8">
        <v>102.75</v>
      </c>
      <c r="H379" s="8">
        <f t="shared" si="80"/>
        <v>126.93</v>
      </c>
      <c r="I379" s="9">
        <f t="shared" si="81"/>
        <v>126.93</v>
      </c>
    </row>
    <row r="380" spans="1:9" ht="24.75">
      <c r="A380" s="4" t="s">
        <v>1009</v>
      </c>
      <c r="B380" s="5" t="s">
        <v>1010</v>
      </c>
      <c r="C380" s="6" t="s">
        <v>1011</v>
      </c>
      <c r="D380" s="5" t="s">
        <v>13</v>
      </c>
      <c r="E380" s="5" t="s">
        <v>21</v>
      </c>
      <c r="F380" s="7">
        <v>2</v>
      </c>
      <c r="G380" s="8">
        <v>81.19</v>
      </c>
      <c r="H380" s="8">
        <f t="shared" si="80"/>
        <v>100.29</v>
      </c>
      <c r="I380" s="9">
        <f t="shared" si="81"/>
        <v>200.58</v>
      </c>
    </row>
    <row r="381" spans="1:9" ht="24.75">
      <c r="A381" s="4" t="s">
        <v>1012</v>
      </c>
      <c r="B381" s="5" t="s">
        <v>1013</v>
      </c>
      <c r="C381" s="6" t="s">
        <v>1014</v>
      </c>
      <c r="D381" s="5" t="s">
        <v>13</v>
      </c>
      <c r="E381" s="5" t="s">
        <v>21</v>
      </c>
      <c r="F381" s="7">
        <v>4</v>
      </c>
      <c r="G381" s="8">
        <v>213.08</v>
      </c>
      <c r="H381" s="8">
        <f t="shared" si="80"/>
        <v>263.22000000000003</v>
      </c>
      <c r="I381" s="9">
        <f t="shared" si="81"/>
        <v>1052.8800000000001</v>
      </c>
    </row>
    <row r="382" spans="1:9" ht="20.100000000000001" customHeight="1">
      <c r="A382" s="2" t="s">
        <v>1015</v>
      </c>
      <c r="B382" s="214" t="s">
        <v>1016</v>
      </c>
      <c r="C382" s="214"/>
      <c r="D382" s="214"/>
      <c r="E382" s="214"/>
      <c r="F382" s="214"/>
      <c r="G382" s="214"/>
      <c r="H382" s="191"/>
      <c r="I382" s="3">
        <f>SUM(I383:I385)</f>
        <v>4352.5</v>
      </c>
    </row>
    <row r="383" spans="1:9" ht="16.5">
      <c r="A383" s="4" t="s">
        <v>1017</v>
      </c>
      <c r="B383" s="5" t="s">
        <v>1018</v>
      </c>
      <c r="C383" s="6" t="s">
        <v>1019</v>
      </c>
      <c r="D383" s="5" t="s">
        <v>13</v>
      </c>
      <c r="E383" s="5" t="s">
        <v>21</v>
      </c>
      <c r="F383" s="7">
        <v>57</v>
      </c>
      <c r="G383" s="8">
        <v>19.989999999999998</v>
      </c>
      <c r="H383" s="8">
        <f t="shared" ref="H383:H385" si="82">TRUNC(G383+G383*$I$5,2)</f>
        <v>24.69</v>
      </c>
      <c r="I383" s="9">
        <f t="shared" ref="I383:I385" si="83">TRUNC(F383*H383,2)</f>
        <v>1407.33</v>
      </c>
    </row>
    <row r="384" spans="1:9">
      <c r="A384" s="4" t="s">
        <v>1020</v>
      </c>
      <c r="B384" s="5" t="s">
        <v>1021</v>
      </c>
      <c r="C384" s="6" t="s">
        <v>1022</v>
      </c>
      <c r="D384" s="5" t="s">
        <v>22</v>
      </c>
      <c r="E384" s="5" t="s">
        <v>21</v>
      </c>
      <c r="F384" s="7">
        <v>43</v>
      </c>
      <c r="G384" s="8">
        <v>27.84</v>
      </c>
      <c r="H384" s="8">
        <f t="shared" si="82"/>
        <v>34.39</v>
      </c>
      <c r="I384" s="9">
        <f t="shared" si="83"/>
        <v>1478.77</v>
      </c>
    </row>
    <row r="385" spans="1:9" ht="16.5">
      <c r="A385" s="4" t="s">
        <v>1023</v>
      </c>
      <c r="B385" s="5" t="s">
        <v>1024</v>
      </c>
      <c r="C385" s="6" t="s">
        <v>1025</v>
      </c>
      <c r="D385" s="5" t="s">
        <v>13</v>
      </c>
      <c r="E385" s="5" t="s">
        <v>14</v>
      </c>
      <c r="F385" s="7">
        <v>12</v>
      </c>
      <c r="G385" s="8">
        <v>98.92</v>
      </c>
      <c r="H385" s="8">
        <f t="shared" si="82"/>
        <v>122.2</v>
      </c>
      <c r="I385" s="9">
        <f t="shared" si="83"/>
        <v>1466.4</v>
      </c>
    </row>
    <row r="386" spans="1:9" s="121" customFormat="1" ht="20.100000000000001" customHeight="1">
      <c r="A386" s="119">
        <v>18</v>
      </c>
      <c r="B386" s="212" t="s">
        <v>1026</v>
      </c>
      <c r="C386" s="212"/>
      <c r="D386" s="212"/>
      <c r="E386" s="212"/>
      <c r="F386" s="212"/>
      <c r="G386" s="212"/>
      <c r="H386" s="190"/>
      <c r="I386" s="120">
        <f>I387+I392+I411+I423+I433+I436</f>
        <v>432420.20999999996</v>
      </c>
    </row>
    <row r="387" spans="1:9" ht="20.100000000000001" customHeight="1">
      <c r="A387" s="2" t="s">
        <v>1027</v>
      </c>
      <c r="B387" s="214" t="s">
        <v>1028</v>
      </c>
      <c r="C387" s="214"/>
      <c r="D387" s="214"/>
      <c r="E387" s="214"/>
      <c r="F387" s="214"/>
      <c r="G387" s="214"/>
      <c r="H387" s="191"/>
      <c r="I387" s="3">
        <f>SUM(I388:I391)</f>
        <v>5640.72</v>
      </c>
    </row>
    <row r="388" spans="1:9" ht="24.75">
      <c r="A388" s="4" t="s">
        <v>1029</v>
      </c>
      <c r="B388" s="5" t="s">
        <v>1030</v>
      </c>
      <c r="C388" s="6" t="s">
        <v>1031</v>
      </c>
      <c r="D388" s="5" t="s">
        <v>13</v>
      </c>
      <c r="E388" s="5" t="s">
        <v>21</v>
      </c>
      <c r="F388" s="7">
        <v>3</v>
      </c>
      <c r="G388" s="8">
        <v>446.72</v>
      </c>
      <c r="H388" s="8">
        <f t="shared" ref="H388:H391" si="84">TRUNC(G388+G388*$I$5,2)</f>
        <v>551.85</v>
      </c>
      <c r="I388" s="9">
        <f t="shared" ref="I388:I391" si="85">TRUNC(F388*H388,2)</f>
        <v>1655.55</v>
      </c>
    </row>
    <row r="389" spans="1:9" ht="24.75">
      <c r="A389" s="4" t="s">
        <v>1032</v>
      </c>
      <c r="B389" s="5" t="s">
        <v>1033</v>
      </c>
      <c r="C389" s="6" t="s">
        <v>1034</v>
      </c>
      <c r="D389" s="5" t="s">
        <v>13</v>
      </c>
      <c r="E389" s="5" t="s">
        <v>21</v>
      </c>
      <c r="F389" s="7">
        <v>1</v>
      </c>
      <c r="G389" s="8">
        <v>599.89</v>
      </c>
      <c r="H389" s="8">
        <f t="shared" si="84"/>
        <v>741.07</v>
      </c>
      <c r="I389" s="9">
        <f t="shared" si="85"/>
        <v>741.07</v>
      </c>
    </row>
    <row r="390" spans="1:9" ht="24.75">
      <c r="A390" s="4" t="s">
        <v>1035</v>
      </c>
      <c r="B390" s="5" t="s">
        <v>1036</v>
      </c>
      <c r="C390" s="6" t="s">
        <v>1037</v>
      </c>
      <c r="D390" s="5" t="s">
        <v>13</v>
      </c>
      <c r="E390" s="5" t="s">
        <v>21</v>
      </c>
      <c r="F390" s="7">
        <v>4</v>
      </c>
      <c r="G390" s="8">
        <v>625.70000000000005</v>
      </c>
      <c r="H390" s="8">
        <f t="shared" si="84"/>
        <v>772.96</v>
      </c>
      <c r="I390" s="9">
        <f t="shared" si="85"/>
        <v>3091.84</v>
      </c>
    </row>
    <row r="391" spans="1:9" ht="16.5">
      <c r="A391" s="4" t="s">
        <v>1038</v>
      </c>
      <c r="B391" s="5" t="s">
        <v>1039</v>
      </c>
      <c r="C391" s="6" t="s">
        <v>1040</v>
      </c>
      <c r="D391" s="5" t="s">
        <v>13</v>
      </c>
      <c r="E391" s="5" t="s">
        <v>21</v>
      </c>
      <c r="F391" s="7">
        <v>1</v>
      </c>
      <c r="G391" s="8">
        <v>123.26</v>
      </c>
      <c r="H391" s="8">
        <f t="shared" si="84"/>
        <v>152.26</v>
      </c>
      <c r="I391" s="9">
        <f t="shared" si="85"/>
        <v>152.26</v>
      </c>
    </row>
    <row r="392" spans="1:9" ht="20.100000000000001" customHeight="1">
      <c r="A392" s="2" t="s">
        <v>1041</v>
      </c>
      <c r="B392" s="214" t="s">
        <v>1042</v>
      </c>
      <c r="C392" s="214"/>
      <c r="D392" s="214"/>
      <c r="E392" s="214"/>
      <c r="F392" s="214"/>
      <c r="G392" s="214"/>
      <c r="H392" s="191"/>
      <c r="I392" s="3">
        <f>SUM(I393:I410)</f>
        <v>21836.42</v>
      </c>
    </row>
    <row r="393" spans="1:9" ht="16.5">
      <c r="A393" s="4" t="s">
        <v>1043</v>
      </c>
      <c r="B393" s="5" t="s">
        <v>1044</v>
      </c>
      <c r="C393" s="6" t="s">
        <v>1045</v>
      </c>
      <c r="D393" s="5" t="s">
        <v>13</v>
      </c>
      <c r="E393" s="5" t="s">
        <v>21</v>
      </c>
      <c r="F393" s="7">
        <v>68</v>
      </c>
      <c r="G393" s="8">
        <v>14.78</v>
      </c>
      <c r="H393" s="8">
        <f t="shared" ref="H393:H410" si="86">TRUNC(G393+G393*$I$5,2)</f>
        <v>18.25</v>
      </c>
      <c r="I393" s="9">
        <f t="shared" ref="I393:I410" si="87">TRUNC(F393*H393,2)</f>
        <v>1241</v>
      </c>
    </row>
    <row r="394" spans="1:9" ht="16.5">
      <c r="A394" s="4" t="s">
        <v>1046</v>
      </c>
      <c r="B394" s="5" t="s">
        <v>1047</v>
      </c>
      <c r="C394" s="6" t="s">
        <v>1048</v>
      </c>
      <c r="D394" s="5" t="s">
        <v>13</v>
      </c>
      <c r="E394" s="5" t="s">
        <v>21</v>
      </c>
      <c r="F394" s="7">
        <v>4</v>
      </c>
      <c r="G394" s="8">
        <v>14.78</v>
      </c>
      <c r="H394" s="8">
        <f t="shared" si="86"/>
        <v>18.25</v>
      </c>
      <c r="I394" s="9">
        <f t="shared" si="87"/>
        <v>73</v>
      </c>
    </row>
    <row r="395" spans="1:9" ht="16.5">
      <c r="A395" s="4" t="s">
        <v>1049</v>
      </c>
      <c r="B395" s="5" t="s">
        <v>1050</v>
      </c>
      <c r="C395" s="6" t="s">
        <v>1051</v>
      </c>
      <c r="D395" s="5" t="s">
        <v>13</v>
      </c>
      <c r="E395" s="5" t="s">
        <v>21</v>
      </c>
      <c r="F395" s="7">
        <v>3</v>
      </c>
      <c r="G395" s="8">
        <v>15.91</v>
      </c>
      <c r="H395" s="8">
        <f t="shared" si="86"/>
        <v>19.649999999999999</v>
      </c>
      <c r="I395" s="9">
        <f t="shared" si="87"/>
        <v>58.95</v>
      </c>
    </row>
    <row r="396" spans="1:9" ht="16.5">
      <c r="A396" s="4" t="s">
        <v>1052</v>
      </c>
      <c r="B396" s="5" t="s">
        <v>1053</v>
      </c>
      <c r="C396" s="6" t="s">
        <v>1054</v>
      </c>
      <c r="D396" s="5" t="s">
        <v>13</v>
      </c>
      <c r="E396" s="5" t="s">
        <v>21</v>
      </c>
      <c r="F396" s="7">
        <v>2</v>
      </c>
      <c r="G396" s="8">
        <v>71.39</v>
      </c>
      <c r="H396" s="8">
        <f t="shared" si="86"/>
        <v>88.19</v>
      </c>
      <c r="I396" s="9">
        <f t="shared" si="87"/>
        <v>176.38</v>
      </c>
    </row>
    <row r="397" spans="1:9" ht="16.5">
      <c r="A397" s="4" t="s">
        <v>1055</v>
      </c>
      <c r="B397" s="5" t="s">
        <v>1056</v>
      </c>
      <c r="C397" s="6" t="s">
        <v>1057</v>
      </c>
      <c r="D397" s="5" t="s">
        <v>13</v>
      </c>
      <c r="E397" s="5" t="s">
        <v>21</v>
      </c>
      <c r="F397" s="7">
        <v>1</v>
      </c>
      <c r="G397" s="8">
        <v>71.39</v>
      </c>
      <c r="H397" s="8">
        <f t="shared" si="86"/>
        <v>88.19</v>
      </c>
      <c r="I397" s="9">
        <f t="shared" si="87"/>
        <v>88.19</v>
      </c>
    </row>
    <row r="398" spans="1:9" ht="16.5">
      <c r="A398" s="4" t="s">
        <v>1058</v>
      </c>
      <c r="B398" s="5" t="s">
        <v>1059</v>
      </c>
      <c r="C398" s="6" t="s">
        <v>1060</v>
      </c>
      <c r="D398" s="5" t="s">
        <v>13</v>
      </c>
      <c r="E398" s="5" t="s">
        <v>21</v>
      </c>
      <c r="F398" s="7">
        <v>24</v>
      </c>
      <c r="G398" s="8">
        <v>73.650000000000006</v>
      </c>
      <c r="H398" s="8">
        <f t="shared" si="86"/>
        <v>90.98</v>
      </c>
      <c r="I398" s="9">
        <f t="shared" si="87"/>
        <v>2183.52</v>
      </c>
    </row>
    <row r="399" spans="1:9" ht="16.5">
      <c r="A399" s="4" t="s">
        <v>1061</v>
      </c>
      <c r="B399" s="5" t="s">
        <v>1062</v>
      </c>
      <c r="C399" s="6" t="s">
        <v>1063</v>
      </c>
      <c r="D399" s="5" t="s">
        <v>13</v>
      </c>
      <c r="E399" s="5" t="s">
        <v>21</v>
      </c>
      <c r="F399" s="7">
        <v>6</v>
      </c>
      <c r="G399" s="8">
        <v>79.319999999999993</v>
      </c>
      <c r="H399" s="8">
        <f t="shared" si="86"/>
        <v>97.98</v>
      </c>
      <c r="I399" s="9">
        <f t="shared" si="87"/>
        <v>587.88</v>
      </c>
    </row>
    <row r="400" spans="1:9" ht="16.5">
      <c r="A400" s="4" t="s">
        <v>1064</v>
      </c>
      <c r="B400" s="5" t="s">
        <v>1065</v>
      </c>
      <c r="C400" s="6" t="s">
        <v>1066</v>
      </c>
      <c r="D400" s="5" t="s">
        <v>13</v>
      </c>
      <c r="E400" s="5" t="s">
        <v>21</v>
      </c>
      <c r="F400" s="7">
        <v>1</v>
      </c>
      <c r="G400" s="8">
        <v>83.68</v>
      </c>
      <c r="H400" s="8">
        <f t="shared" si="86"/>
        <v>103.37</v>
      </c>
      <c r="I400" s="9">
        <f t="shared" si="87"/>
        <v>103.37</v>
      </c>
    </row>
    <row r="401" spans="1:9" ht="16.5">
      <c r="A401" s="4" t="s">
        <v>1067</v>
      </c>
      <c r="B401" s="5" t="s">
        <v>1068</v>
      </c>
      <c r="C401" s="6" t="s">
        <v>1069</v>
      </c>
      <c r="D401" s="5" t="s">
        <v>13</v>
      </c>
      <c r="E401" s="5" t="s">
        <v>21</v>
      </c>
      <c r="F401" s="7">
        <v>2</v>
      </c>
      <c r="G401" s="8">
        <v>96.02</v>
      </c>
      <c r="H401" s="8">
        <f t="shared" si="86"/>
        <v>118.61</v>
      </c>
      <c r="I401" s="9">
        <f t="shared" si="87"/>
        <v>237.22</v>
      </c>
    </row>
    <row r="402" spans="1:9" ht="16.5">
      <c r="A402" s="4" t="s">
        <v>1070</v>
      </c>
      <c r="B402" s="5" t="s">
        <v>1071</v>
      </c>
      <c r="C402" s="6" t="s">
        <v>1072</v>
      </c>
      <c r="D402" s="5" t="s">
        <v>13</v>
      </c>
      <c r="E402" s="5" t="s">
        <v>21</v>
      </c>
      <c r="F402" s="7">
        <v>2</v>
      </c>
      <c r="G402" s="8">
        <v>101.33</v>
      </c>
      <c r="H402" s="8">
        <f t="shared" si="86"/>
        <v>125.17</v>
      </c>
      <c r="I402" s="9">
        <f t="shared" si="87"/>
        <v>250.34</v>
      </c>
    </row>
    <row r="403" spans="1:9" ht="16.5">
      <c r="A403" s="4" t="s">
        <v>1073</v>
      </c>
      <c r="B403" s="5" t="s">
        <v>1074</v>
      </c>
      <c r="C403" s="6" t="s">
        <v>1075</v>
      </c>
      <c r="D403" s="5" t="s">
        <v>13</v>
      </c>
      <c r="E403" s="5" t="s">
        <v>21</v>
      </c>
      <c r="F403" s="7">
        <v>2</v>
      </c>
      <c r="G403" s="8">
        <v>119.89</v>
      </c>
      <c r="H403" s="8">
        <f t="shared" si="86"/>
        <v>148.1</v>
      </c>
      <c r="I403" s="9">
        <f t="shared" si="87"/>
        <v>296.2</v>
      </c>
    </row>
    <row r="404" spans="1:9" ht="16.5">
      <c r="A404" s="4" t="s">
        <v>1076</v>
      </c>
      <c r="B404" s="5" t="s">
        <v>1077</v>
      </c>
      <c r="C404" s="6" t="s">
        <v>1078</v>
      </c>
      <c r="D404" s="5" t="s">
        <v>13</v>
      </c>
      <c r="E404" s="5" t="s">
        <v>21</v>
      </c>
      <c r="F404" s="7">
        <v>8</v>
      </c>
      <c r="G404" s="8">
        <v>193.9</v>
      </c>
      <c r="H404" s="8">
        <f t="shared" si="86"/>
        <v>239.53</v>
      </c>
      <c r="I404" s="9">
        <f t="shared" si="87"/>
        <v>1916.24</v>
      </c>
    </row>
    <row r="405" spans="1:9" ht="16.5">
      <c r="A405" s="4" t="s">
        <v>1079</v>
      </c>
      <c r="B405" s="5" t="s">
        <v>1080</v>
      </c>
      <c r="C405" s="6" t="s">
        <v>1081</v>
      </c>
      <c r="D405" s="5" t="s">
        <v>13</v>
      </c>
      <c r="E405" s="5" t="s">
        <v>21</v>
      </c>
      <c r="F405" s="7">
        <v>2</v>
      </c>
      <c r="G405" s="8">
        <v>1696.28</v>
      </c>
      <c r="H405" s="8">
        <f t="shared" si="86"/>
        <v>2095.5</v>
      </c>
      <c r="I405" s="9">
        <f t="shared" si="87"/>
        <v>4191</v>
      </c>
    </row>
    <row r="406" spans="1:9">
      <c r="A406" s="4" t="s">
        <v>1082</v>
      </c>
      <c r="B406" s="5" t="s">
        <v>1083</v>
      </c>
      <c r="C406" s="6" t="s">
        <v>1084</v>
      </c>
      <c r="D406" s="5" t="s">
        <v>22</v>
      </c>
      <c r="E406" s="5" t="s">
        <v>21</v>
      </c>
      <c r="F406" s="7">
        <v>1</v>
      </c>
      <c r="G406" s="8">
        <v>195.26</v>
      </c>
      <c r="H406" s="8">
        <f t="shared" si="86"/>
        <v>241.21</v>
      </c>
      <c r="I406" s="9">
        <f t="shared" si="87"/>
        <v>241.21</v>
      </c>
    </row>
    <row r="407" spans="1:9">
      <c r="A407" s="4" t="s">
        <v>1085</v>
      </c>
      <c r="B407" s="5" t="s">
        <v>1086</v>
      </c>
      <c r="C407" s="6" t="s">
        <v>1087</v>
      </c>
      <c r="D407" s="5" t="s">
        <v>22</v>
      </c>
      <c r="E407" s="5" t="s">
        <v>21</v>
      </c>
      <c r="F407" s="7">
        <v>1</v>
      </c>
      <c r="G407" s="8">
        <v>201.44</v>
      </c>
      <c r="H407" s="8">
        <f t="shared" si="86"/>
        <v>248.84</v>
      </c>
      <c r="I407" s="9">
        <f t="shared" si="87"/>
        <v>248.84</v>
      </c>
    </row>
    <row r="408" spans="1:9">
      <c r="A408" s="4" t="s">
        <v>1088</v>
      </c>
      <c r="B408" s="5" t="s">
        <v>1089</v>
      </c>
      <c r="C408" s="6" t="s">
        <v>1090</v>
      </c>
      <c r="D408" s="5" t="s">
        <v>22</v>
      </c>
      <c r="E408" s="5" t="s">
        <v>21</v>
      </c>
      <c r="F408" s="7">
        <v>6</v>
      </c>
      <c r="G408" s="8">
        <v>366.33</v>
      </c>
      <c r="H408" s="8">
        <f t="shared" si="86"/>
        <v>452.54</v>
      </c>
      <c r="I408" s="9">
        <f t="shared" si="87"/>
        <v>2715.24</v>
      </c>
    </row>
    <row r="409" spans="1:9">
      <c r="A409" s="4" t="s">
        <v>1091</v>
      </c>
      <c r="B409" s="5" t="s">
        <v>1092</v>
      </c>
      <c r="C409" s="6" t="s">
        <v>1093</v>
      </c>
      <c r="D409" s="5" t="s">
        <v>22</v>
      </c>
      <c r="E409" s="5" t="s">
        <v>21</v>
      </c>
      <c r="F409" s="7">
        <v>28</v>
      </c>
      <c r="G409" s="8">
        <v>141.38999999999999</v>
      </c>
      <c r="H409" s="8">
        <f t="shared" si="86"/>
        <v>174.66</v>
      </c>
      <c r="I409" s="9">
        <f t="shared" si="87"/>
        <v>4890.4799999999996</v>
      </c>
    </row>
    <row r="410" spans="1:9">
      <c r="A410" s="4" t="s">
        <v>1094</v>
      </c>
      <c r="B410" s="5" t="s">
        <v>1095</v>
      </c>
      <c r="C410" s="6" t="s">
        <v>1096</v>
      </c>
      <c r="D410" s="5" t="s">
        <v>22</v>
      </c>
      <c r="E410" s="5" t="s">
        <v>21</v>
      </c>
      <c r="F410" s="7">
        <v>8</v>
      </c>
      <c r="G410" s="8">
        <v>236.51</v>
      </c>
      <c r="H410" s="8">
        <f t="shared" si="86"/>
        <v>292.17</v>
      </c>
      <c r="I410" s="9">
        <f t="shared" si="87"/>
        <v>2337.36</v>
      </c>
    </row>
    <row r="411" spans="1:9" ht="20.100000000000001" customHeight="1">
      <c r="A411" s="2" t="s">
        <v>1097</v>
      </c>
      <c r="B411" s="214" t="s">
        <v>1098</v>
      </c>
      <c r="C411" s="214"/>
      <c r="D411" s="214"/>
      <c r="E411" s="214"/>
      <c r="F411" s="214"/>
      <c r="G411" s="214"/>
      <c r="H411" s="191"/>
      <c r="I411" s="3">
        <f>SUM(I412:I422)</f>
        <v>68671.02</v>
      </c>
    </row>
    <row r="412" spans="1:9" ht="16.5">
      <c r="A412" s="4" t="s">
        <v>1099</v>
      </c>
      <c r="B412" s="5" t="s">
        <v>1100</v>
      </c>
      <c r="C412" s="6" t="s">
        <v>1101</v>
      </c>
      <c r="D412" s="5" t="s">
        <v>13</v>
      </c>
      <c r="E412" s="5" t="s">
        <v>23</v>
      </c>
      <c r="F412" s="7">
        <v>727.5</v>
      </c>
      <c r="G412" s="8">
        <v>19.71</v>
      </c>
      <c r="H412" s="8">
        <f t="shared" ref="H412:H422" si="88">TRUNC(G412+G412*$I$5,2)</f>
        <v>24.34</v>
      </c>
      <c r="I412" s="9">
        <f t="shared" ref="I412:I422" si="89">TRUNC(F412*H412,2)</f>
        <v>17707.349999999999</v>
      </c>
    </row>
    <row r="413" spans="1:9" ht="16.5">
      <c r="A413" s="4" t="s">
        <v>1102</v>
      </c>
      <c r="B413" s="5" t="s">
        <v>1103</v>
      </c>
      <c r="C413" s="6" t="s">
        <v>1104</v>
      </c>
      <c r="D413" s="5" t="s">
        <v>13</v>
      </c>
      <c r="E413" s="5" t="s">
        <v>23</v>
      </c>
      <c r="F413" s="7">
        <v>300</v>
      </c>
      <c r="G413" s="8">
        <v>22.71</v>
      </c>
      <c r="H413" s="8">
        <f t="shared" si="88"/>
        <v>28.05</v>
      </c>
      <c r="I413" s="9">
        <f t="shared" si="89"/>
        <v>8415</v>
      </c>
    </row>
    <row r="414" spans="1:9" ht="24.75">
      <c r="A414" s="4" t="s">
        <v>1105</v>
      </c>
      <c r="B414" s="5" t="s">
        <v>1106</v>
      </c>
      <c r="C414" s="6" t="s">
        <v>1107</v>
      </c>
      <c r="D414" s="5" t="s">
        <v>13</v>
      </c>
      <c r="E414" s="5" t="s">
        <v>23</v>
      </c>
      <c r="F414" s="7">
        <v>13.9</v>
      </c>
      <c r="G414" s="8">
        <v>20.010000000000002</v>
      </c>
      <c r="H414" s="8">
        <f t="shared" si="88"/>
        <v>24.71</v>
      </c>
      <c r="I414" s="9">
        <f t="shared" si="89"/>
        <v>343.46</v>
      </c>
    </row>
    <row r="415" spans="1:9" ht="24.75">
      <c r="A415" s="4" t="s">
        <v>1108</v>
      </c>
      <c r="B415" s="5" t="s">
        <v>1109</v>
      </c>
      <c r="C415" s="6" t="s">
        <v>1110</v>
      </c>
      <c r="D415" s="5" t="s">
        <v>13</v>
      </c>
      <c r="E415" s="5" t="s">
        <v>23</v>
      </c>
      <c r="F415" s="7">
        <v>409.3</v>
      </c>
      <c r="G415" s="8">
        <v>40.71</v>
      </c>
      <c r="H415" s="8">
        <f t="shared" si="88"/>
        <v>50.29</v>
      </c>
      <c r="I415" s="9">
        <f t="shared" si="89"/>
        <v>20583.689999999999</v>
      </c>
    </row>
    <row r="416" spans="1:9" ht="24.75">
      <c r="A416" s="4" t="s">
        <v>1111</v>
      </c>
      <c r="B416" s="5" t="s">
        <v>1112</v>
      </c>
      <c r="C416" s="6" t="s">
        <v>1113</v>
      </c>
      <c r="D416" s="5" t="s">
        <v>13</v>
      </c>
      <c r="E416" s="5" t="s">
        <v>23</v>
      </c>
      <c r="F416" s="7">
        <v>45.1</v>
      </c>
      <c r="G416" s="8">
        <v>49.67</v>
      </c>
      <c r="H416" s="8">
        <f t="shared" si="88"/>
        <v>61.36</v>
      </c>
      <c r="I416" s="9">
        <f t="shared" si="89"/>
        <v>2767.33</v>
      </c>
    </row>
    <row r="417" spans="1:9" ht="24.75">
      <c r="A417" s="4" t="s">
        <v>1114</v>
      </c>
      <c r="B417" s="5" t="s">
        <v>1115</v>
      </c>
      <c r="C417" s="6" t="s">
        <v>1116</v>
      </c>
      <c r="D417" s="5" t="s">
        <v>13</v>
      </c>
      <c r="E417" s="5" t="s">
        <v>23</v>
      </c>
      <c r="F417" s="7">
        <v>26.3</v>
      </c>
      <c r="G417" s="8">
        <v>74.760000000000005</v>
      </c>
      <c r="H417" s="8">
        <f t="shared" si="88"/>
        <v>92.35</v>
      </c>
      <c r="I417" s="9">
        <f t="shared" si="89"/>
        <v>2428.8000000000002</v>
      </c>
    </row>
    <row r="418" spans="1:9" ht="16.5">
      <c r="A418" s="4" t="s">
        <v>1117</v>
      </c>
      <c r="B418" s="5" t="s">
        <v>1118</v>
      </c>
      <c r="C418" s="6" t="s">
        <v>1119</v>
      </c>
      <c r="D418" s="5" t="s">
        <v>22</v>
      </c>
      <c r="E418" s="5" t="s">
        <v>23</v>
      </c>
      <c r="F418" s="7">
        <v>40.6</v>
      </c>
      <c r="G418" s="8">
        <v>34.11</v>
      </c>
      <c r="H418" s="8">
        <f t="shared" si="88"/>
        <v>42.13</v>
      </c>
      <c r="I418" s="9">
        <f t="shared" si="89"/>
        <v>1710.47</v>
      </c>
    </row>
    <row r="419" spans="1:9" ht="24.75">
      <c r="A419" s="4" t="s">
        <v>1120</v>
      </c>
      <c r="B419" s="5" t="s">
        <v>1121</v>
      </c>
      <c r="C419" s="6" t="s">
        <v>1122</v>
      </c>
      <c r="D419" s="5" t="s">
        <v>13</v>
      </c>
      <c r="E419" s="5" t="s">
        <v>21</v>
      </c>
      <c r="F419" s="7">
        <v>14</v>
      </c>
      <c r="G419" s="8">
        <v>186.09</v>
      </c>
      <c r="H419" s="8">
        <f t="shared" si="88"/>
        <v>229.88</v>
      </c>
      <c r="I419" s="9">
        <f t="shared" si="89"/>
        <v>3218.32</v>
      </c>
    </row>
    <row r="420" spans="1:9">
      <c r="A420" s="4" t="s">
        <v>1123</v>
      </c>
      <c r="B420" s="5" t="s">
        <v>1124</v>
      </c>
      <c r="C420" s="6" t="s">
        <v>1125</v>
      </c>
      <c r="D420" s="5" t="s">
        <v>22</v>
      </c>
      <c r="E420" s="5" t="s">
        <v>21</v>
      </c>
      <c r="F420" s="7">
        <v>2</v>
      </c>
      <c r="G420" s="8">
        <v>40.44</v>
      </c>
      <c r="H420" s="8">
        <f t="shared" si="88"/>
        <v>49.95</v>
      </c>
      <c r="I420" s="9">
        <f t="shared" si="89"/>
        <v>99.9</v>
      </c>
    </row>
    <row r="421" spans="1:9" ht="16.5">
      <c r="A421" s="4" t="s">
        <v>1126</v>
      </c>
      <c r="B421" s="5" t="s">
        <v>1127</v>
      </c>
      <c r="C421" s="6" t="s">
        <v>1128</v>
      </c>
      <c r="D421" s="5" t="s">
        <v>13</v>
      </c>
      <c r="E421" s="5" t="s">
        <v>21</v>
      </c>
      <c r="F421" s="7">
        <v>279</v>
      </c>
      <c r="G421" s="8">
        <v>21.65</v>
      </c>
      <c r="H421" s="8">
        <f t="shared" si="88"/>
        <v>26.74</v>
      </c>
      <c r="I421" s="9">
        <f t="shared" si="89"/>
        <v>7460.46</v>
      </c>
    </row>
    <row r="422" spans="1:9" ht="16.5">
      <c r="A422" s="4" t="s">
        <v>1129</v>
      </c>
      <c r="B422" s="5" t="s">
        <v>1130</v>
      </c>
      <c r="C422" s="6" t="s">
        <v>1131</v>
      </c>
      <c r="D422" s="5" t="s">
        <v>13</v>
      </c>
      <c r="E422" s="5" t="s">
        <v>21</v>
      </c>
      <c r="F422" s="7">
        <v>168</v>
      </c>
      <c r="G422" s="8">
        <v>18.97</v>
      </c>
      <c r="H422" s="8">
        <f t="shared" si="88"/>
        <v>23.43</v>
      </c>
      <c r="I422" s="9">
        <f t="shared" si="89"/>
        <v>3936.24</v>
      </c>
    </row>
    <row r="423" spans="1:9" ht="20.100000000000001" customHeight="1">
      <c r="A423" s="2" t="s">
        <v>1132</v>
      </c>
      <c r="B423" s="214" t="s">
        <v>1133</v>
      </c>
      <c r="C423" s="214"/>
      <c r="D423" s="214"/>
      <c r="E423" s="214"/>
      <c r="F423" s="214"/>
      <c r="G423" s="214"/>
      <c r="H423" s="191"/>
      <c r="I423" s="3">
        <f>SUM(I424:I432)</f>
        <v>250393.18</v>
      </c>
    </row>
    <row r="424" spans="1:9" ht="16.5">
      <c r="A424" s="4" t="s">
        <v>1134</v>
      </c>
      <c r="B424" s="5" t="s">
        <v>1135</v>
      </c>
      <c r="C424" s="6" t="s">
        <v>1136</v>
      </c>
      <c r="D424" s="5" t="s">
        <v>13</v>
      </c>
      <c r="E424" s="5" t="s">
        <v>23</v>
      </c>
      <c r="F424" s="7">
        <v>6229.2</v>
      </c>
      <c r="G424" s="8">
        <v>4.87</v>
      </c>
      <c r="H424" s="8">
        <f t="shared" ref="H424:H432" si="90">TRUNC(G424+G424*$I$5,2)</f>
        <v>6.01</v>
      </c>
      <c r="I424" s="9">
        <f t="shared" ref="I424:I432" si="91">TRUNC(F424*H424,2)</f>
        <v>37437.49</v>
      </c>
    </row>
    <row r="425" spans="1:9" ht="16.5">
      <c r="A425" s="4" t="s">
        <v>1137</v>
      </c>
      <c r="B425" s="5" t="s">
        <v>1138</v>
      </c>
      <c r="C425" s="6" t="s">
        <v>1139</v>
      </c>
      <c r="D425" s="5" t="s">
        <v>13</v>
      </c>
      <c r="E425" s="5" t="s">
        <v>23</v>
      </c>
      <c r="F425" s="7">
        <v>2254.6</v>
      </c>
      <c r="G425" s="8">
        <v>7.52</v>
      </c>
      <c r="H425" s="8">
        <f t="shared" si="90"/>
        <v>9.2799999999999994</v>
      </c>
      <c r="I425" s="9">
        <f t="shared" si="91"/>
        <v>20922.68</v>
      </c>
    </row>
    <row r="426" spans="1:9" ht="16.5">
      <c r="A426" s="4" t="s">
        <v>1140</v>
      </c>
      <c r="B426" s="5" t="s">
        <v>1141</v>
      </c>
      <c r="C426" s="6" t="s">
        <v>1142</v>
      </c>
      <c r="D426" s="5" t="s">
        <v>13</v>
      </c>
      <c r="E426" s="5" t="s">
        <v>23</v>
      </c>
      <c r="F426" s="7">
        <v>1660.1</v>
      </c>
      <c r="G426" s="8">
        <v>10.46</v>
      </c>
      <c r="H426" s="8">
        <f t="shared" si="90"/>
        <v>12.92</v>
      </c>
      <c r="I426" s="9">
        <f t="shared" si="91"/>
        <v>21448.49</v>
      </c>
    </row>
    <row r="427" spans="1:9" ht="16.5">
      <c r="A427" s="4" t="s">
        <v>1143</v>
      </c>
      <c r="B427" s="5" t="s">
        <v>1144</v>
      </c>
      <c r="C427" s="6" t="s">
        <v>1145</v>
      </c>
      <c r="D427" s="5" t="s">
        <v>13</v>
      </c>
      <c r="E427" s="5" t="s">
        <v>23</v>
      </c>
      <c r="F427" s="7">
        <v>233</v>
      </c>
      <c r="G427" s="8">
        <v>18.68</v>
      </c>
      <c r="H427" s="8">
        <f t="shared" si="90"/>
        <v>23.07</v>
      </c>
      <c r="I427" s="9">
        <f t="shared" si="91"/>
        <v>5375.31</v>
      </c>
    </row>
    <row r="428" spans="1:9" ht="16.5">
      <c r="A428" s="4" t="s">
        <v>1146</v>
      </c>
      <c r="B428" s="5" t="s">
        <v>1147</v>
      </c>
      <c r="C428" s="6" t="s">
        <v>1148</v>
      </c>
      <c r="D428" s="5" t="s">
        <v>13</v>
      </c>
      <c r="E428" s="5" t="s">
        <v>23</v>
      </c>
      <c r="F428" s="7">
        <v>307.39999999999998</v>
      </c>
      <c r="G428" s="8">
        <v>27</v>
      </c>
      <c r="H428" s="8">
        <f t="shared" si="90"/>
        <v>33.35</v>
      </c>
      <c r="I428" s="9">
        <f t="shared" si="91"/>
        <v>10251.790000000001</v>
      </c>
    </row>
    <row r="429" spans="1:9" ht="24.75">
      <c r="A429" s="4" t="s">
        <v>1149</v>
      </c>
      <c r="B429" s="5" t="s">
        <v>1150</v>
      </c>
      <c r="C429" s="6" t="s">
        <v>1151</v>
      </c>
      <c r="D429" s="5" t="s">
        <v>13</v>
      </c>
      <c r="E429" s="5" t="s">
        <v>23</v>
      </c>
      <c r="F429" s="7">
        <v>11.4</v>
      </c>
      <c r="G429" s="8">
        <v>30.58</v>
      </c>
      <c r="H429" s="8">
        <f t="shared" si="90"/>
        <v>37.770000000000003</v>
      </c>
      <c r="I429" s="9">
        <f t="shared" si="91"/>
        <v>430.57</v>
      </c>
    </row>
    <row r="430" spans="1:9" ht="24.75">
      <c r="A430" s="4" t="s">
        <v>1152</v>
      </c>
      <c r="B430" s="5" t="s">
        <v>1153</v>
      </c>
      <c r="C430" s="6" t="s">
        <v>1154</v>
      </c>
      <c r="D430" s="5" t="s">
        <v>13</v>
      </c>
      <c r="E430" s="5" t="s">
        <v>23</v>
      </c>
      <c r="F430" s="7">
        <v>196.5</v>
      </c>
      <c r="G430" s="8">
        <v>61.14</v>
      </c>
      <c r="H430" s="8">
        <f t="shared" si="90"/>
        <v>75.52</v>
      </c>
      <c r="I430" s="9">
        <f t="shared" si="91"/>
        <v>14839.68</v>
      </c>
    </row>
    <row r="431" spans="1:9" ht="24.75">
      <c r="A431" s="4" t="s">
        <v>1155</v>
      </c>
      <c r="B431" s="5" t="s">
        <v>1156</v>
      </c>
      <c r="C431" s="6" t="s">
        <v>1157</v>
      </c>
      <c r="D431" s="5" t="s">
        <v>13</v>
      </c>
      <c r="E431" s="5" t="s">
        <v>23</v>
      </c>
      <c r="F431" s="7">
        <v>653.29999999999995</v>
      </c>
      <c r="G431" s="8">
        <v>109.31</v>
      </c>
      <c r="H431" s="8">
        <f t="shared" si="90"/>
        <v>135.03</v>
      </c>
      <c r="I431" s="9">
        <f t="shared" si="91"/>
        <v>88215.09</v>
      </c>
    </row>
    <row r="432" spans="1:9" ht="24.75">
      <c r="A432" s="4" t="s">
        <v>1158</v>
      </c>
      <c r="B432" s="5" t="s">
        <v>1159</v>
      </c>
      <c r="C432" s="6" t="s">
        <v>1160</v>
      </c>
      <c r="D432" s="5" t="s">
        <v>13</v>
      </c>
      <c r="E432" s="5" t="s">
        <v>23</v>
      </c>
      <c r="F432" s="7">
        <v>198</v>
      </c>
      <c r="G432" s="8">
        <v>210.44</v>
      </c>
      <c r="H432" s="8">
        <f t="shared" si="90"/>
        <v>259.95999999999998</v>
      </c>
      <c r="I432" s="9">
        <f t="shared" si="91"/>
        <v>51472.08</v>
      </c>
    </row>
    <row r="433" spans="1:9" ht="20.100000000000001" customHeight="1">
      <c r="A433" s="2" t="s">
        <v>1161</v>
      </c>
      <c r="B433" s="214" t="s">
        <v>1162</v>
      </c>
      <c r="C433" s="214"/>
      <c r="D433" s="214"/>
      <c r="E433" s="214"/>
      <c r="F433" s="214"/>
      <c r="G433" s="214"/>
      <c r="H433" s="191"/>
      <c r="I433" s="3">
        <f>SUM(I434:I435)</f>
        <v>24359.409999999996</v>
      </c>
    </row>
    <row r="434" spans="1:9" ht="16.5">
      <c r="A434" s="4" t="s">
        <v>1163</v>
      </c>
      <c r="B434" s="5" t="s">
        <v>1164</v>
      </c>
      <c r="C434" s="6" t="s">
        <v>1165</v>
      </c>
      <c r="D434" s="5" t="s">
        <v>22</v>
      </c>
      <c r="E434" s="5" t="s">
        <v>23</v>
      </c>
      <c r="F434" s="7">
        <v>86.1</v>
      </c>
      <c r="G434" s="8">
        <v>206.18</v>
      </c>
      <c r="H434" s="8">
        <f t="shared" ref="H434:H435" si="92">TRUNC(G434+G434*$I$5,2)</f>
        <v>254.7</v>
      </c>
      <c r="I434" s="9">
        <f t="shared" ref="I434:I435" si="93">TRUNC(F434*H434,2)</f>
        <v>21929.67</v>
      </c>
    </row>
    <row r="435" spans="1:9" ht="24.75">
      <c r="A435" s="4" t="s">
        <v>1166</v>
      </c>
      <c r="B435" s="5" t="s">
        <v>1167</v>
      </c>
      <c r="C435" s="6" t="s">
        <v>1168</v>
      </c>
      <c r="D435" s="5" t="s">
        <v>13</v>
      </c>
      <c r="E435" s="5" t="s">
        <v>23</v>
      </c>
      <c r="F435" s="7">
        <v>86.1</v>
      </c>
      <c r="G435" s="8">
        <v>22.85</v>
      </c>
      <c r="H435" s="8">
        <f t="shared" si="92"/>
        <v>28.22</v>
      </c>
      <c r="I435" s="9">
        <f t="shared" si="93"/>
        <v>2429.7399999999998</v>
      </c>
    </row>
    <row r="436" spans="1:9" ht="20.100000000000001" customHeight="1">
      <c r="A436" s="2" t="s">
        <v>1169</v>
      </c>
      <c r="B436" s="214" t="s">
        <v>1170</v>
      </c>
      <c r="C436" s="214"/>
      <c r="D436" s="214"/>
      <c r="E436" s="214"/>
      <c r="F436" s="214"/>
      <c r="G436" s="214"/>
      <c r="H436" s="191"/>
      <c r="I436" s="3">
        <f>SUM(I437:I453)</f>
        <v>61519.46</v>
      </c>
    </row>
    <row r="437" spans="1:9" ht="16.5">
      <c r="A437" s="4" t="s">
        <v>1171</v>
      </c>
      <c r="B437" s="5" t="s">
        <v>1172</v>
      </c>
      <c r="C437" s="6" t="s">
        <v>1173</v>
      </c>
      <c r="D437" s="5" t="s">
        <v>13</v>
      </c>
      <c r="E437" s="5" t="s">
        <v>21</v>
      </c>
      <c r="F437" s="7">
        <v>143</v>
      </c>
      <c r="G437" s="8">
        <v>34.29</v>
      </c>
      <c r="H437" s="8">
        <f t="shared" ref="H437:H453" si="94">TRUNC(G437+G437*$I$5,2)</f>
        <v>42.36</v>
      </c>
      <c r="I437" s="9">
        <f t="shared" ref="I437:I453" si="95">TRUNC(F437*H437,2)</f>
        <v>6057.48</v>
      </c>
    </row>
    <row r="438" spans="1:9" ht="16.5">
      <c r="A438" s="4" t="s">
        <v>1174</v>
      </c>
      <c r="B438" s="5" t="s">
        <v>1175</v>
      </c>
      <c r="C438" s="6" t="s">
        <v>1176</v>
      </c>
      <c r="D438" s="5" t="s">
        <v>13</v>
      </c>
      <c r="E438" s="5" t="s">
        <v>21</v>
      </c>
      <c r="F438" s="7">
        <v>34</v>
      </c>
      <c r="G438" s="8">
        <v>36.31</v>
      </c>
      <c r="H438" s="8">
        <f t="shared" si="94"/>
        <v>44.85</v>
      </c>
      <c r="I438" s="9">
        <f t="shared" si="95"/>
        <v>1524.9</v>
      </c>
    </row>
    <row r="439" spans="1:9" ht="16.5">
      <c r="A439" s="4" t="s">
        <v>1177</v>
      </c>
      <c r="B439" s="5" t="s">
        <v>1178</v>
      </c>
      <c r="C439" s="6" t="s">
        <v>1179</v>
      </c>
      <c r="D439" s="5" t="s">
        <v>13</v>
      </c>
      <c r="E439" s="5" t="s">
        <v>21</v>
      </c>
      <c r="F439" s="7">
        <v>6</v>
      </c>
      <c r="G439" s="8">
        <v>52.65</v>
      </c>
      <c r="H439" s="8">
        <f t="shared" si="94"/>
        <v>65.040000000000006</v>
      </c>
      <c r="I439" s="9">
        <f t="shared" si="95"/>
        <v>390.24</v>
      </c>
    </row>
    <row r="440" spans="1:9" ht="16.5">
      <c r="A440" s="4" t="s">
        <v>1180</v>
      </c>
      <c r="B440" s="5" t="s">
        <v>1181</v>
      </c>
      <c r="C440" s="6" t="s">
        <v>1182</v>
      </c>
      <c r="D440" s="5" t="s">
        <v>13</v>
      </c>
      <c r="E440" s="5" t="s">
        <v>21</v>
      </c>
      <c r="F440" s="7">
        <v>37</v>
      </c>
      <c r="G440" s="8">
        <v>63.08</v>
      </c>
      <c r="H440" s="8">
        <f t="shared" si="94"/>
        <v>77.92</v>
      </c>
      <c r="I440" s="9">
        <f t="shared" si="95"/>
        <v>2883.04</v>
      </c>
    </row>
    <row r="441" spans="1:9" ht="16.5">
      <c r="A441" s="4" t="s">
        <v>1183</v>
      </c>
      <c r="B441" s="5" t="s">
        <v>1184</v>
      </c>
      <c r="C441" s="6" t="s">
        <v>1185</v>
      </c>
      <c r="D441" s="5" t="s">
        <v>13</v>
      </c>
      <c r="E441" s="5" t="s">
        <v>21</v>
      </c>
      <c r="F441" s="7">
        <v>4</v>
      </c>
      <c r="G441" s="8">
        <v>72.709999999999994</v>
      </c>
      <c r="H441" s="8">
        <f t="shared" si="94"/>
        <v>89.82</v>
      </c>
      <c r="I441" s="9">
        <f t="shared" si="95"/>
        <v>359.28</v>
      </c>
    </row>
    <row r="442" spans="1:9" ht="16.5">
      <c r="A442" s="4" t="s">
        <v>1186</v>
      </c>
      <c r="B442" s="5" t="s">
        <v>1181</v>
      </c>
      <c r="C442" s="6" t="s">
        <v>1182</v>
      </c>
      <c r="D442" s="5" t="s">
        <v>13</v>
      </c>
      <c r="E442" s="5" t="s">
        <v>21</v>
      </c>
      <c r="F442" s="7">
        <v>15</v>
      </c>
      <c r="G442" s="8">
        <v>63.08</v>
      </c>
      <c r="H442" s="8">
        <f t="shared" si="94"/>
        <v>77.92</v>
      </c>
      <c r="I442" s="9">
        <f t="shared" si="95"/>
        <v>1168.8</v>
      </c>
    </row>
    <row r="443" spans="1:9" ht="16.5">
      <c r="A443" s="4" t="s">
        <v>1187</v>
      </c>
      <c r="B443" s="5" t="s">
        <v>1188</v>
      </c>
      <c r="C443" s="6" t="s">
        <v>1189</v>
      </c>
      <c r="D443" s="5" t="s">
        <v>13</v>
      </c>
      <c r="E443" s="5" t="s">
        <v>21</v>
      </c>
      <c r="F443" s="7">
        <v>11</v>
      </c>
      <c r="G443" s="8">
        <v>32.79</v>
      </c>
      <c r="H443" s="8">
        <f t="shared" si="94"/>
        <v>40.5</v>
      </c>
      <c r="I443" s="9">
        <f t="shared" si="95"/>
        <v>445.5</v>
      </c>
    </row>
    <row r="444" spans="1:9" ht="16.5">
      <c r="A444" s="4" t="s">
        <v>1190</v>
      </c>
      <c r="B444" s="5" t="s">
        <v>1191</v>
      </c>
      <c r="C444" s="6" t="s">
        <v>1192</v>
      </c>
      <c r="D444" s="5" t="s">
        <v>13</v>
      </c>
      <c r="E444" s="5" t="s">
        <v>21</v>
      </c>
      <c r="F444" s="7">
        <v>4</v>
      </c>
      <c r="G444" s="8">
        <v>49.7</v>
      </c>
      <c r="H444" s="8">
        <f t="shared" si="94"/>
        <v>61.39</v>
      </c>
      <c r="I444" s="9">
        <f t="shared" si="95"/>
        <v>245.56</v>
      </c>
    </row>
    <row r="445" spans="1:9" ht="16.5">
      <c r="A445" s="4" t="s">
        <v>1193</v>
      </c>
      <c r="B445" s="5" t="s">
        <v>1194</v>
      </c>
      <c r="C445" s="6" t="s">
        <v>1195</v>
      </c>
      <c r="D445" s="5" t="s">
        <v>13</v>
      </c>
      <c r="E445" s="5" t="s">
        <v>21</v>
      </c>
      <c r="F445" s="7">
        <v>1</v>
      </c>
      <c r="G445" s="8">
        <v>66.62</v>
      </c>
      <c r="H445" s="8">
        <f t="shared" si="94"/>
        <v>82.29</v>
      </c>
      <c r="I445" s="9">
        <f t="shared" si="95"/>
        <v>82.29</v>
      </c>
    </row>
    <row r="446" spans="1:9" ht="16.5">
      <c r="A446" s="4" t="s">
        <v>1196</v>
      </c>
      <c r="B446" s="5" t="s">
        <v>1197</v>
      </c>
      <c r="C446" s="6" t="s">
        <v>1198</v>
      </c>
      <c r="D446" s="5" t="s">
        <v>22</v>
      </c>
      <c r="E446" s="5" t="s">
        <v>21</v>
      </c>
      <c r="F446" s="7">
        <v>12</v>
      </c>
      <c r="G446" s="8">
        <v>14.27</v>
      </c>
      <c r="H446" s="8">
        <f t="shared" si="94"/>
        <v>17.62</v>
      </c>
      <c r="I446" s="9">
        <f t="shared" si="95"/>
        <v>211.44</v>
      </c>
    </row>
    <row r="447" spans="1:9" ht="16.5">
      <c r="A447" s="4" t="s">
        <v>1199</v>
      </c>
      <c r="B447" s="5" t="s">
        <v>1200</v>
      </c>
      <c r="C447" s="6" t="s">
        <v>1201</v>
      </c>
      <c r="D447" s="5" t="s">
        <v>13</v>
      </c>
      <c r="E447" s="5" t="s">
        <v>21</v>
      </c>
      <c r="F447" s="7">
        <v>1</v>
      </c>
      <c r="G447" s="8">
        <v>567.01</v>
      </c>
      <c r="H447" s="8">
        <f t="shared" si="94"/>
        <v>700.45</v>
      </c>
      <c r="I447" s="9">
        <f t="shared" si="95"/>
        <v>700.45</v>
      </c>
    </row>
    <row r="448" spans="1:9" ht="24.75">
      <c r="A448" s="4" t="s">
        <v>1202</v>
      </c>
      <c r="B448" s="5" t="s">
        <v>1203</v>
      </c>
      <c r="C448" s="6" t="s">
        <v>1204</v>
      </c>
      <c r="D448" s="5" t="s">
        <v>13</v>
      </c>
      <c r="E448" s="5" t="s">
        <v>21</v>
      </c>
      <c r="F448" s="7">
        <v>4</v>
      </c>
      <c r="G448" s="8">
        <v>443.51</v>
      </c>
      <c r="H448" s="8">
        <f t="shared" si="94"/>
        <v>547.89</v>
      </c>
      <c r="I448" s="9">
        <f t="shared" si="95"/>
        <v>2191.56</v>
      </c>
    </row>
    <row r="449" spans="1:9">
      <c r="A449" s="4" t="s">
        <v>1205</v>
      </c>
      <c r="B449" s="5" t="s">
        <v>1203</v>
      </c>
      <c r="C449" s="6" t="s">
        <v>1206</v>
      </c>
      <c r="D449" s="5" t="s">
        <v>13</v>
      </c>
      <c r="E449" s="5" t="s">
        <v>21</v>
      </c>
      <c r="F449" s="7">
        <v>9</v>
      </c>
      <c r="G449" s="8">
        <v>48.1</v>
      </c>
      <c r="H449" s="8">
        <f t="shared" si="94"/>
        <v>59.42</v>
      </c>
      <c r="I449" s="9">
        <f t="shared" si="95"/>
        <v>534.78</v>
      </c>
    </row>
    <row r="450" spans="1:9" ht="16.5">
      <c r="A450" s="4" t="s">
        <v>1207</v>
      </c>
      <c r="B450" s="5" t="s">
        <v>1208</v>
      </c>
      <c r="C450" s="6" t="s">
        <v>1209</v>
      </c>
      <c r="D450" s="5" t="s">
        <v>22</v>
      </c>
      <c r="E450" s="5" t="s">
        <v>21</v>
      </c>
      <c r="F450" s="7">
        <v>142</v>
      </c>
      <c r="G450" s="8">
        <v>212.13</v>
      </c>
      <c r="H450" s="8">
        <f t="shared" si="94"/>
        <v>262.05</v>
      </c>
      <c r="I450" s="9">
        <f t="shared" si="95"/>
        <v>37211.1</v>
      </c>
    </row>
    <row r="451" spans="1:9" ht="16.5">
      <c r="A451" s="4" t="s">
        <v>1210</v>
      </c>
      <c r="B451" s="5" t="s">
        <v>1211</v>
      </c>
      <c r="C451" s="6" t="s">
        <v>1212</v>
      </c>
      <c r="D451" s="5" t="s">
        <v>1213</v>
      </c>
      <c r="E451" s="5" t="s">
        <v>21</v>
      </c>
      <c r="F451" s="7">
        <v>8</v>
      </c>
      <c r="G451" s="8">
        <v>284.3</v>
      </c>
      <c r="H451" s="8">
        <f t="shared" si="94"/>
        <v>351.21</v>
      </c>
      <c r="I451" s="9">
        <f t="shared" si="95"/>
        <v>2809.68</v>
      </c>
    </row>
    <row r="452" spans="1:9" ht="16.5">
      <c r="A452" s="4" t="s">
        <v>1214</v>
      </c>
      <c r="B452" s="5" t="s">
        <v>1215</v>
      </c>
      <c r="C452" s="6" t="s">
        <v>1216</v>
      </c>
      <c r="D452" s="5" t="s">
        <v>22</v>
      </c>
      <c r="E452" s="5" t="s">
        <v>21</v>
      </c>
      <c r="F452" s="7">
        <v>18</v>
      </c>
      <c r="G452" s="8">
        <v>119.81</v>
      </c>
      <c r="H452" s="8">
        <f t="shared" si="94"/>
        <v>148</v>
      </c>
      <c r="I452" s="9">
        <f t="shared" si="95"/>
        <v>2664</v>
      </c>
    </row>
    <row r="453" spans="1:9" ht="16.5">
      <c r="A453" s="4" t="s">
        <v>1217</v>
      </c>
      <c r="B453" s="5" t="s">
        <v>1218</v>
      </c>
      <c r="C453" s="6" t="s">
        <v>1219</v>
      </c>
      <c r="D453" s="5" t="s">
        <v>13</v>
      </c>
      <c r="E453" s="5" t="s">
        <v>21</v>
      </c>
      <c r="F453" s="7">
        <v>16</v>
      </c>
      <c r="G453" s="8">
        <v>103.18</v>
      </c>
      <c r="H453" s="8">
        <f t="shared" si="94"/>
        <v>127.46</v>
      </c>
      <c r="I453" s="9">
        <f t="shared" si="95"/>
        <v>2039.36</v>
      </c>
    </row>
    <row r="454" spans="1:9" s="121" customFormat="1" ht="20.100000000000001" customHeight="1">
      <c r="A454" s="119">
        <v>19</v>
      </c>
      <c r="B454" s="212" t="s">
        <v>1220</v>
      </c>
      <c r="C454" s="212"/>
      <c r="D454" s="212"/>
      <c r="E454" s="212"/>
      <c r="F454" s="212"/>
      <c r="G454" s="212"/>
      <c r="H454" s="190"/>
      <c r="I454" s="120">
        <f>I455+I461</f>
        <v>28591.510000000002</v>
      </c>
    </row>
    <row r="455" spans="1:9" ht="20.100000000000001" customHeight="1">
      <c r="A455" s="2" t="s">
        <v>1221</v>
      </c>
      <c r="B455" s="214" t="s">
        <v>1222</v>
      </c>
      <c r="C455" s="214"/>
      <c r="D455" s="214"/>
      <c r="E455" s="214"/>
      <c r="F455" s="214"/>
      <c r="G455" s="214"/>
      <c r="H455" s="191"/>
      <c r="I455" s="3">
        <f>SUM(I456:I460)</f>
        <v>24982.63</v>
      </c>
    </row>
    <row r="456" spans="1:9" ht="16.5">
      <c r="A456" s="4" t="s">
        <v>1223</v>
      </c>
      <c r="B456" s="5" t="s">
        <v>1224</v>
      </c>
      <c r="C456" s="6" t="s">
        <v>1225</v>
      </c>
      <c r="D456" s="5" t="s">
        <v>13</v>
      </c>
      <c r="E456" s="5" t="s">
        <v>23</v>
      </c>
      <c r="F456" s="7">
        <v>22.6</v>
      </c>
      <c r="G456" s="8">
        <v>5.45</v>
      </c>
      <c r="H456" s="8">
        <f t="shared" ref="H456:H460" si="96">TRUNC(G456+G456*$I$5,2)</f>
        <v>6.73</v>
      </c>
      <c r="I456" s="9">
        <f t="shared" ref="I456:I460" si="97">TRUNC(F456*H456,2)</f>
        <v>152.09</v>
      </c>
    </row>
    <row r="457" spans="1:9" ht="16.5">
      <c r="A457" s="4" t="s">
        <v>1226</v>
      </c>
      <c r="B457" s="5" t="s">
        <v>1227</v>
      </c>
      <c r="C457" s="6" t="s">
        <v>1228</v>
      </c>
      <c r="D457" s="5" t="s">
        <v>13</v>
      </c>
      <c r="E457" s="5" t="s">
        <v>23</v>
      </c>
      <c r="F457" s="7">
        <v>132.4</v>
      </c>
      <c r="G457" s="8">
        <v>8.02</v>
      </c>
      <c r="H457" s="8">
        <f t="shared" si="96"/>
        <v>9.9</v>
      </c>
      <c r="I457" s="9">
        <f t="shared" si="97"/>
        <v>1310.76</v>
      </c>
    </row>
    <row r="458" spans="1:9" ht="24.75">
      <c r="A458" s="4" t="s">
        <v>1229</v>
      </c>
      <c r="B458" s="5" t="s">
        <v>1230</v>
      </c>
      <c r="C458" s="6" t="s">
        <v>1231</v>
      </c>
      <c r="D458" s="5" t="s">
        <v>13</v>
      </c>
      <c r="E458" s="5" t="s">
        <v>23</v>
      </c>
      <c r="F458" s="7">
        <v>16.899999999999999</v>
      </c>
      <c r="G458" s="8">
        <v>28.88</v>
      </c>
      <c r="H458" s="8">
        <f t="shared" si="96"/>
        <v>35.67</v>
      </c>
      <c r="I458" s="9">
        <f t="shared" si="97"/>
        <v>602.82000000000005</v>
      </c>
    </row>
    <row r="459" spans="1:9" ht="24.75">
      <c r="A459" s="4" t="s">
        <v>1232</v>
      </c>
      <c r="B459" s="5" t="s">
        <v>1233</v>
      </c>
      <c r="C459" s="6" t="s">
        <v>1234</v>
      </c>
      <c r="D459" s="5" t="s">
        <v>13</v>
      </c>
      <c r="E459" s="5" t="s">
        <v>23</v>
      </c>
      <c r="F459" s="7">
        <v>154.9</v>
      </c>
      <c r="G459" s="8">
        <v>48.29</v>
      </c>
      <c r="H459" s="8">
        <f t="shared" si="96"/>
        <v>59.65</v>
      </c>
      <c r="I459" s="9">
        <f t="shared" si="97"/>
        <v>9239.7800000000007</v>
      </c>
    </row>
    <row r="460" spans="1:9" ht="24.75">
      <c r="A460" s="4" t="s">
        <v>1235</v>
      </c>
      <c r="B460" s="5" t="s">
        <v>1236</v>
      </c>
      <c r="C460" s="6" t="s">
        <v>1237</v>
      </c>
      <c r="D460" s="5" t="s">
        <v>13</v>
      </c>
      <c r="E460" s="5" t="s">
        <v>23</v>
      </c>
      <c r="F460" s="7">
        <v>138</v>
      </c>
      <c r="G460" s="8">
        <v>80.23</v>
      </c>
      <c r="H460" s="8">
        <f t="shared" si="96"/>
        <v>99.11</v>
      </c>
      <c r="I460" s="9">
        <f t="shared" si="97"/>
        <v>13677.18</v>
      </c>
    </row>
    <row r="461" spans="1:9" ht="20.100000000000001" customHeight="1">
      <c r="A461" s="2" t="s">
        <v>1238</v>
      </c>
      <c r="B461" s="214" t="s">
        <v>1239</v>
      </c>
      <c r="C461" s="214"/>
      <c r="D461" s="214"/>
      <c r="E461" s="214"/>
      <c r="F461" s="214"/>
      <c r="G461" s="214"/>
      <c r="H461" s="191"/>
      <c r="I461" s="3">
        <f>SUM(I462:I465)</f>
        <v>3608.88</v>
      </c>
    </row>
    <row r="462" spans="1:9" ht="16.5">
      <c r="A462" s="4" t="s">
        <v>1240</v>
      </c>
      <c r="B462" s="5" t="s">
        <v>1241</v>
      </c>
      <c r="C462" s="6" t="s">
        <v>1242</v>
      </c>
      <c r="D462" s="5" t="s">
        <v>13</v>
      </c>
      <c r="E462" s="5" t="s">
        <v>23</v>
      </c>
      <c r="F462" s="7">
        <v>120.3</v>
      </c>
      <c r="G462" s="8">
        <v>19.899999999999999</v>
      </c>
      <c r="H462" s="8">
        <f t="shared" ref="H462:H465" si="98">TRUNC(G462+G462*$I$5,2)</f>
        <v>24.58</v>
      </c>
      <c r="I462" s="9">
        <f t="shared" ref="I462:I465" si="99">TRUNC(F462*H462,2)</f>
        <v>2956.97</v>
      </c>
    </row>
    <row r="463" spans="1:9" ht="16.5">
      <c r="A463" s="4" t="s">
        <v>1243</v>
      </c>
      <c r="B463" s="5" t="s">
        <v>1244</v>
      </c>
      <c r="C463" s="6" t="s">
        <v>1245</v>
      </c>
      <c r="D463" s="5" t="s">
        <v>13</v>
      </c>
      <c r="E463" s="5" t="s">
        <v>21</v>
      </c>
      <c r="F463" s="7">
        <v>23</v>
      </c>
      <c r="G463" s="8">
        <v>9.39</v>
      </c>
      <c r="H463" s="8">
        <f t="shared" si="98"/>
        <v>11.59</v>
      </c>
      <c r="I463" s="9">
        <f t="shared" si="99"/>
        <v>266.57</v>
      </c>
    </row>
    <row r="464" spans="1:9" ht="16.5">
      <c r="A464" s="4" t="s">
        <v>1246</v>
      </c>
      <c r="B464" s="5" t="s">
        <v>1247</v>
      </c>
      <c r="C464" s="6" t="s">
        <v>1248</v>
      </c>
      <c r="D464" s="5" t="s">
        <v>13</v>
      </c>
      <c r="E464" s="5" t="s">
        <v>21</v>
      </c>
      <c r="F464" s="7">
        <v>28</v>
      </c>
      <c r="G464" s="8">
        <v>8.59</v>
      </c>
      <c r="H464" s="8">
        <f t="shared" si="98"/>
        <v>10.61</v>
      </c>
      <c r="I464" s="9">
        <f t="shared" si="99"/>
        <v>297.08</v>
      </c>
    </row>
    <row r="465" spans="1:9" ht="16.5">
      <c r="A465" s="4" t="s">
        <v>1249</v>
      </c>
      <c r="B465" s="5" t="s">
        <v>1250</v>
      </c>
      <c r="C465" s="6" t="s">
        <v>1251</v>
      </c>
      <c r="D465" s="5" t="s">
        <v>13</v>
      </c>
      <c r="E465" s="5" t="s">
        <v>21</v>
      </c>
      <c r="F465" s="7">
        <v>6</v>
      </c>
      <c r="G465" s="8">
        <v>11.91</v>
      </c>
      <c r="H465" s="8">
        <f t="shared" si="98"/>
        <v>14.71</v>
      </c>
      <c r="I465" s="9">
        <f t="shared" si="99"/>
        <v>88.26</v>
      </c>
    </row>
    <row r="466" spans="1:9" s="121" customFormat="1" ht="20.100000000000001" customHeight="1">
      <c r="A466" s="119">
        <v>20</v>
      </c>
      <c r="B466" s="212" t="s">
        <v>1252</v>
      </c>
      <c r="C466" s="212"/>
      <c r="D466" s="212"/>
      <c r="E466" s="212"/>
      <c r="F466" s="212"/>
      <c r="G466" s="212"/>
      <c r="H466" s="190"/>
      <c r="I466" s="120">
        <f>I467+I471+I479+I483+I492</f>
        <v>52743.97</v>
      </c>
    </row>
    <row r="467" spans="1:9" ht="20.100000000000001" customHeight="1">
      <c r="A467" s="2" t="s">
        <v>1253</v>
      </c>
      <c r="B467" s="214" t="s">
        <v>1254</v>
      </c>
      <c r="C467" s="214"/>
      <c r="D467" s="214"/>
      <c r="E467" s="214"/>
      <c r="F467" s="214"/>
      <c r="G467" s="214"/>
      <c r="H467" s="191"/>
      <c r="I467" s="3">
        <f>SUM(I468:I470)</f>
        <v>3420.34</v>
      </c>
    </row>
    <row r="468" spans="1:9" ht="24.75">
      <c r="A468" s="4" t="s">
        <v>1255</v>
      </c>
      <c r="B468" s="5" t="s">
        <v>1121</v>
      </c>
      <c r="C468" s="6" t="s">
        <v>1122</v>
      </c>
      <c r="D468" s="5" t="s">
        <v>13</v>
      </c>
      <c r="E468" s="5" t="s">
        <v>21</v>
      </c>
      <c r="F468" s="7">
        <v>5</v>
      </c>
      <c r="G468" s="8">
        <v>186.09</v>
      </c>
      <c r="H468" s="8">
        <f t="shared" ref="H468:H470" si="100">TRUNC(G468+G468*$I$5,2)</f>
        <v>229.88</v>
      </c>
      <c r="I468" s="9">
        <f t="shared" ref="I468:I470" si="101">TRUNC(F468*H468,2)</f>
        <v>1149.4000000000001</v>
      </c>
    </row>
    <row r="469" spans="1:9" ht="16.5">
      <c r="A469" s="4" t="s">
        <v>1256</v>
      </c>
      <c r="B469" s="5" t="s">
        <v>1127</v>
      </c>
      <c r="C469" s="6" t="s">
        <v>1128</v>
      </c>
      <c r="D469" s="5" t="s">
        <v>13</v>
      </c>
      <c r="E469" s="5" t="s">
        <v>21</v>
      </c>
      <c r="F469" s="7">
        <v>42</v>
      </c>
      <c r="G469" s="8">
        <v>21.65</v>
      </c>
      <c r="H469" s="8">
        <f t="shared" si="100"/>
        <v>26.74</v>
      </c>
      <c r="I469" s="9">
        <f t="shared" si="101"/>
        <v>1123.08</v>
      </c>
    </row>
    <row r="470" spans="1:9" ht="16.5">
      <c r="A470" s="4" t="s">
        <v>1257</v>
      </c>
      <c r="B470" s="5" t="s">
        <v>1258</v>
      </c>
      <c r="C470" s="6" t="s">
        <v>1259</v>
      </c>
      <c r="D470" s="5" t="s">
        <v>13</v>
      </c>
      <c r="E470" s="5" t="s">
        <v>21</v>
      </c>
      <c r="F470" s="7">
        <v>2</v>
      </c>
      <c r="G470" s="8">
        <v>464.59</v>
      </c>
      <c r="H470" s="8">
        <f t="shared" si="100"/>
        <v>573.92999999999995</v>
      </c>
      <c r="I470" s="9">
        <f t="shared" si="101"/>
        <v>1147.8599999999999</v>
      </c>
    </row>
    <row r="471" spans="1:9" ht="20.100000000000001" customHeight="1">
      <c r="A471" s="2" t="s">
        <v>1260</v>
      </c>
      <c r="B471" s="214" t="s">
        <v>1261</v>
      </c>
      <c r="C471" s="214"/>
      <c r="D471" s="214"/>
      <c r="E471" s="214"/>
      <c r="F471" s="214"/>
      <c r="G471" s="214"/>
      <c r="H471" s="191"/>
      <c r="I471" s="3">
        <f>SUM(I472:I478)</f>
        <v>11589.01</v>
      </c>
    </row>
    <row r="472" spans="1:9" ht="16.5">
      <c r="A472" s="4" t="s">
        <v>1262</v>
      </c>
      <c r="B472" s="5" t="s">
        <v>1263</v>
      </c>
      <c r="C472" s="6" t="s">
        <v>1264</v>
      </c>
      <c r="D472" s="5" t="s">
        <v>13</v>
      </c>
      <c r="E472" s="5" t="s">
        <v>21</v>
      </c>
      <c r="F472" s="7">
        <v>3</v>
      </c>
      <c r="G472" s="8">
        <v>1232.21</v>
      </c>
      <c r="H472" s="8">
        <f t="shared" ref="H472:H478" si="102">TRUNC(G472+G472*$I$5,2)</f>
        <v>1522.21</v>
      </c>
      <c r="I472" s="9">
        <f t="shared" ref="I472:I478" si="103">TRUNC(F472*H472,2)</f>
        <v>4566.63</v>
      </c>
    </row>
    <row r="473" spans="1:9">
      <c r="A473" s="4" t="s">
        <v>1265</v>
      </c>
      <c r="B473" s="5" t="s">
        <v>1266</v>
      </c>
      <c r="C473" s="6" t="s">
        <v>1267</v>
      </c>
      <c r="D473" s="5" t="s">
        <v>22</v>
      </c>
      <c r="E473" s="5" t="s">
        <v>21</v>
      </c>
      <c r="F473" s="7">
        <v>1</v>
      </c>
      <c r="G473" s="8">
        <v>2007.4</v>
      </c>
      <c r="H473" s="8">
        <f t="shared" si="102"/>
        <v>2479.85</v>
      </c>
      <c r="I473" s="9">
        <f t="shared" si="103"/>
        <v>2479.85</v>
      </c>
    </row>
    <row r="474" spans="1:9">
      <c r="A474" s="4" t="s">
        <v>1268</v>
      </c>
      <c r="B474" s="5" t="s">
        <v>1269</v>
      </c>
      <c r="C474" s="6" t="s">
        <v>1270</v>
      </c>
      <c r="D474" s="5" t="s">
        <v>22</v>
      </c>
      <c r="E474" s="5" t="s">
        <v>21</v>
      </c>
      <c r="F474" s="7">
        <v>28</v>
      </c>
      <c r="G474" s="8">
        <v>61.65</v>
      </c>
      <c r="H474" s="8">
        <f t="shared" si="102"/>
        <v>76.150000000000006</v>
      </c>
      <c r="I474" s="9">
        <f t="shared" si="103"/>
        <v>2132.1999999999998</v>
      </c>
    </row>
    <row r="475" spans="1:9">
      <c r="A475" s="4" t="s">
        <v>1271</v>
      </c>
      <c r="B475" s="5" t="s">
        <v>1272</v>
      </c>
      <c r="C475" s="6" t="s">
        <v>1273</v>
      </c>
      <c r="D475" s="5" t="s">
        <v>22</v>
      </c>
      <c r="E475" s="5" t="s">
        <v>992</v>
      </c>
      <c r="F475" s="7">
        <v>2</v>
      </c>
      <c r="G475" s="8">
        <v>30.98</v>
      </c>
      <c r="H475" s="8">
        <f t="shared" si="102"/>
        <v>38.270000000000003</v>
      </c>
      <c r="I475" s="9">
        <f t="shared" si="103"/>
        <v>76.540000000000006</v>
      </c>
    </row>
    <row r="476" spans="1:9">
      <c r="A476" s="4" t="s">
        <v>1274</v>
      </c>
      <c r="B476" s="5" t="s">
        <v>1275</v>
      </c>
      <c r="C476" s="6" t="s">
        <v>1276</v>
      </c>
      <c r="D476" s="5" t="s">
        <v>22</v>
      </c>
      <c r="E476" s="5" t="s">
        <v>21</v>
      </c>
      <c r="F476" s="7">
        <v>2</v>
      </c>
      <c r="G476" s="8">
        <v>198.68</v>
      </c>
      <c r="H476" s="8">
        <f t="shared" si="102"/>
        <v>245.44</v>
      </c>
      <c r="I476" s="9">
        <f t="shared" si="103"/>
        <v>490.88</v>
      </c>
    </row>
    <row r="477" spans="1:9" ht="16.5">
      <c r="A477" s="4" t="s">
        <v>1277</v>
      </c>
      <c r="B477" s="5" t="s">
        <v>1278</v>
      </c>
      <c r="C477" s="6" t="s">
        <v>1279</v>
      </c>
      <c r="D477" s="5" t="s">
        <v>13</v>
      </c>
      <c r="E477" s="5" t="s">
        <v>21</v>
      </c>
      <c r="F477" s="7">
        <v>1</v>
      </c>
      <c r="G477" s="8">
        <v>1416.48</v>
      </c>
      <c r="H477" s="8">
        <f t="shared" si="102"/>
        <v>1749.85</v>
      </c>
      <c r="I477" s="9">
        <f t="shared" si="103"/>
        <v>1749.85</v>
      </c>
    </row>
    <row r="478" spans="1:9">
      <c r="A478" s="4" t="s">
        <v>1280</v>
      </c>
      <c r="B478" s="5" t="s">
        <v>1281</v>
      </c>
      <c r="C478" s="6" t="s">
        <v>1282</v>
      </c>
      <c r="D478" s="5" t="s">
        <v>22</v>
      </c>
      <c r="E478" s="5" t="s">
        <v>21</v>
      </c>
      <c r="F478" s="7">
        <v>2</v>
      </c>
      <c r="G478" s="8">
        <v>37.67</v>
      </c>
      <c r="H478" s="8">
        <f t="shared" si="102"/>
        <v>46.53</v>
      </c>
      <c r="I478" s="9">
        <f t="shared" si="103"/>
        <v>93.06</v>
      </c>
    </row>
    <row r="479" spans="1:9" ht="20.100000000000001" customHeight="1">
      <c r="A479" s="2" t="s">
        <v>1283</v>
      </c>
      <c r="B479" s="214" t="s">
        <v>1284</v>
      </c>
      <c r="C479" s="214"/>
      <c r="D479" s="214"/>
      <c r="E479" s="214"/>
      <c r="F479" s="214"/>
      <c r="G479" s="214"/>
      <c r="H479" s="191"/>
      <c r="I479" s="3">
        <f>SUM(I480:I482)</f>
        <v>2834.04</v>
      </c>
    </row>
    <row r="480" spans="1:9">
      <c r="A480" s="4" t="s">
        <v>1285</v>
      </c>
      <c r="B480" s="5" t="s">
        <v>1286</v>
      </c>
      <c r="C480" s="6" t="s">
        <v>1287</v>
      </c>
      <c r="D480" s="5" t="s">
        <v>13</v>
      </c>
      <c r="E480" s="5" t="s">
        <v>21</v>
      </c>
      <c r="F480" s="7">
        <v>28</v>
      </c>
      <c r="G480" s="8">
        <v>56.85</v>
      </c>
      <c r="H480" s="8">
        <f t="shared" ref="H480:H482" si="104">TRUNC(G480+G480*$I$5,2)</f>
        <v>70.22</v>
      </c>
      <c r="I480" s="9">
        <f t="shared" ref="I480:I482" si="105">TRUNC(F480*H480,2)</f>
        <v>1966.16</v>
      </c>
    </row>
    <row r="481" spans="1:9" ht="16.5">
      <c r="A481" s="4" t="s">
        <v>1288</v>
      </c>
      <c r="B481" s="5" t="s">
        <v>1289</v>
      </c>
      <c r="C481" s="6" t="s">
        <v>1290</v>
      </c>
      <c r="D481" s="5" t="s">
        <v>22</v>
      </c>
      <c r="E481" s="5" t="s">
        <v>21</v>
      </c>
      <c r="F481" s="7">
        <v>14</v>
      </c>
      <c r="G481" s="8">
        <v>27.19</v>
      </c>
      <c r="H481" s="8">
        <f t="shared" si="104"/>
        <v>33.58</v>
      </c>
      <c r="I481" s="9">
        <f t="shared" si="105"/>
        <v>470.12</v>
      </c>
    </row>
    <row r="482" spans="1:9">
      <c r="A482" s="4" t="s">
        <v>1291</v>
      </c>
      <c r="B482" s="5" t="s">
        <v>1292</v>
      </c>
      <c r="C482" s="6" t="s">
        <v>1293</v>
      </c>
      <c r="D482" s="5" t="s">
        <v>22</v>
      </c>
      <c r="E482" s="5" t="s">
        <v>21</v>
      </c>
      <c r="F482" s="7">
        <v>16</v>
      </c>
      <c r="G482" s="8">
        <v>20.13</v>
      </c>
      <c r="H482" s="8">
        <f t="shared" si="104"/>
        <v>24.86</v>
      </c>
      <c r="I482" s="9">
        <f t="shared" si="105"/>
        <v>397.76</v>
      </c>
    </row>
    <row r="483" spans="1:9" ht="20.100000000000001" customHeight="1">
      <c r="A483" s="2" t="s">
        <v>1294</v>
      </c>
      <c r="B483" s="214" t="s">
        <v>1295</v>
      </c>
      <c r="C483" s="214"/>
      <c r="D483" s="214"/>
      <c r="E483" s="214"/>
      <c r="F483" s="214"/>
      <c r="G483" s="214"/>
      <c r="H483" s="191"/>
      <c r="I483" s="3">
        <f>SUM(I484:I491)</f>
        <v>20012.54</v>
      </c>
    </row>
    <row r="484" spans="1:9" ht="24.75">
      <c r="A484" s="4" t="s">
        <v>1296</v>
      </c>
      <c r="B484" s="5" t="s">
        <v>1297</v>
      </c>
      <c r="C484" s="6" t="s">
        <v>1298</v>
      </c>
      <c r="D484" s="5" t="s">
        <v>13</v>
      </c>
      <c r="E484" s="5" t="s">
        <v>23</v>
      </c>
      <c r="F484" s="7">
        <v>209.15</v>
      </c>
      <c r="G484" s="8">
        <v>21.28</v>
      </c>
      <c r="H484" s="8">
        <f t="shared" ref="H484:H491" si="106">TRUNC(G484+G484*$I$5,2)</f>
        <v>26.28</v>
      </c>
      <c r="I484" s="9">
        <f t="shared" ref="I484:I491" si="107">TRUNC(F484*H484,2)</f>
        <v>5496.46</v>
      </c>
    </row>
    <row r="485" spans="1:9" ht="24.75">
      <c r="A485" s="4" t="s">
        <v>1299</v>
      </c>
      <c r="B485" s="5" t="s">
        <v>1300</v>
      </c>
      <c r="C485" s="6" t="s">
        <v>1301</v>
      </c>
      <c r="D485" s="5" t="s">
        <v>13</v>
      </c>
      <c r="E485" s="5" t="s">
        <v>23</v>
      </c>
      <c r="F485" s="7">
        <v>2</v>
      </c>
      <c r="G485" s="8">
        <v>26.39</v>
      </c>
      <c r="H485" s="8">
        <f t="shared" si="106"/>
        <v>32.6</v>
      </c>
      <c r="I485" s="9">
        <f t="shared" si="107"/>
        <v>65.2</v>
      </c>
    </row>
    <row r="486" spans="1:9" ht="16.5">
      <c r="A486" s="4" t="s">
        <v>1302</v>
      </c>
      <c r="B486" s="5" t="s">
        <v>1303</v>
      </c>
      <c r="C486" s="6" t="s">
        <v>1304</v>
      </c>
      <c r="D486" s="5" t="s">
        <v>13</v>
      </c>
      <c r="E486" s="5" t="s">
        <v>23</v>
      </c>
      <c r="F486" s="7">
        <v>4.2</v>
      </c>
      <c r="G486" s="8">
        <v>21.04</v>
      </c>
      <c r="H486" s="8">
        <f t="shared" si="106"/>
        <v>25.99</v>
      </c>
      <c r="I486" s="9">
        <f t="shared" si="107"/>
        <v>109.15</v>
      </c>
    </row>
    <row r="487" spans="1:9">
      <c r="A487" s="4" t="s">
        <v>1305</v>
      </c>
      <c r="B487" s="5" t="s">
        <v>1306</v>
      </c>
      <c r="C487" s="6" t="s">
        <v>1307</v>
      </c>
      <c r="D487" s="5" t="s">
        <v>22</v>
      </c>
      <c r="E487" s="5" t="s">
        <v>5</v>
      </c>
      <c r="F487" s="7">
        <v>1</v>
      </c>
      <c r="G487" s="8">
        <v>18.59</v>
      </c>
      <c r="H487" s="8">
        <f t="shared" si="106"/>
        <v>22.96</v>
      </c>
      <c r="I487" s="9">
        <f t="shared" si="107"/>
        <v>22.96</v>
      </c>
    </row>
    <row r="488" spans="1:9" ht="16.5">
      <c r="A488" s="4" t="s">
        <v>1308</v>
      </c>
      <c r="B488" s="5" t="s">
        <v>1118</v>
      </c>
      <c r="C488" s="6" t="s">
        <v>1119</v>
      </c>
      <c r="D488" s="5" t="s">
        <v>22</v>
      </c>
      <c r="E488" s="5" t="s">
        <v>23</v>
      </c>
      <c r="F488" s="7">
        <v>5</v>
      </c>
      <c r="G488" s="8">
        <v>34.11</v>
      </c>
      <c r="H488" s="8">
        <f t="shared" si="106"/>
        <v>42.13</v>
      </c>
      <c r="I488" s="9">
        <f t="shared" si="107"/>
        <v>210.65</v>
      </c>
    </row>
    <row r="489" spans="1:9" ht="16.5">
      <c r="A489" s="4" t="s">
        <v>1309</v>
      </c>
      <c r="B489" s="5" t="s">
        <v>1310</v>
      </c>
      <c r="C489" s="6" t="s">
        <v>1311</v>
      </c>
      <c r="D489" s="5" t="s">
        <v>22</v>
      </c>
      <c r="E489" s="5" t="s">
        <v>23</v>
      </c>
      <c r="F489" s="7">
        <v>46.3</v>
      </c>
      <c r="G489" s="8">
        <v>50.01</v>
      </c>
      <c r="H489" s="8">
        <f t="shared" si="106"/>
        <v>61.78</v>
      </c>
      <c r="I489" s="9">
        <f t="shared" si="107"/>
        <v>2860.41</v>
      </c>
    </row>
    <row r="490" spans="1:9" ht="16.5">
      <c r="A490" s="4" t="s">
        <v>1312</v>
      </c>
      <c r="B490" s="5" t="s">
        <v>1313</v>
      </c>
      <c r="C490" s="6" t="s">
        <v>1314</v>
      </c>
      <c r="D490" s="5" t="s">
        <v>22</v>
      </c>
      <c r="E490" s="5" t="s">
        <v>23</v>
      </c>
      <c r="F490" s="7">
        <v>22.5</v>
      </c>
      <c r="G490" s="8">
        <v>70.849999999999994</v>
      </c>
      <c r="H490" s="8">
        <f t="shared" si="106"/>
        <v>87.52</v>
      </c>
      <c r="I490" s="9">
        <f t="shared" si="107"/>
        <v>1969.2</v>
      </c>
    </row>
    <row r="491" spans="1:9" ht="24.75">
      <c r="A491" s="4" t="s">
        <v>1315</v>
      </c>
      <c r="B491" s="5" t="s">
        <v>1316</v>
      </c>
      <c r="C491" s="6" t="s">
        <v>1317</v>
      </c>
      <c r="D491" s="5" t="s">
        <v>13</v>
      </c>
      <c r="E491" s="5" t="s">
        <v>23</v>
      </c>
      <c r="F491" s="7">
        <v>63.3</v>
      </c>
      <c r="G491" s="8">
        <v>118.66</v>
      </c>
      <c r="H491" s="8">
        <f t="shared" si="106"/>
        <v>146.58000000000001</v>
      </c>
      <c r="I491" s="9">
        <f t="shared" si="107"/>
        <v>9278.51</v>
      </c>
    </row>
    <row r="492" spans="1:9" s="124" customFormat="1" ht="20.100000000000001" customHeight="1">
      <c r="A492" s="122" t="s">
        <v>1318</v>
      </c>
      <c r="B492" s="215" t="s">
        <v>1319</v>
      </c>
      <c r="C492" s="215"/>
      <c r="D492" s="215"/>
      <c r="E492" s="215"/>
      <c r="F492" s="215"/>
      <c r="G492" s="215"/>
      <c r="H492" s="192"/>
      <c r="I492" s="123">
        <f>SUM(I493:I494)</f>
        <v>14888.04</v>
      </c>
    </row>
    <row r="493" spans="1:9" ht="16.5">
      <c r="A493" s="4" t="s">
        <v>1320</v>
      </c>
      <c r="B493" s="5" t="s">
        <v>1321</v>
      </c>
      <c r="C493" s="6" t="s">
        <v>1322</v>
      </c>
      <c r="D493" s="5" t="s">
        <v>13</v>
      </c>
      <c r="E493" s="5" t="s">
        <v>23</v>
      </c>
      <c r="F493" s="7">
        <v>1258.9000000000001</v>
      </c>
      <c r="G493" s="8">
        <v>8.6199999999999992</v>
      </c>
      <c r="H493" s="8">
        <f t="shared" ref="H493:H494" si="108">TRUNC(G493+G493*$I$5,2)</f>
        <v>10.64</v>
      </c>
      <c r="I493" s="9">
        <f t="shared" ref="I493:I494" si="109">TRUNC(F493*H493,2)</f>
        <v>13394.69</v>
      </c>
    </row>
    <row r="494" spans="1:9">
      <c r="A494" s="4" t="s">
        <v>1323</v>
      </c>
      <c r="B494" s="5" t="s">
        <v>1324</v>
      </c>
      <c r="C494" s="6" t="s">
        <v>1325</v>
      </c>
      <c r="D494" s="5" t="s">
        <v>13</v>
      </c>
      <c r="E494" s="5" t="s">
        <v>23</v>
      </c>
      <c r="F494" s="7">
        <v>171.65</v>
      </c>
      <c r="G494" s="8">
        <v>7.05</v>
      </c>
      <c r="H494" s="8">
        <f t="shared" si="108"/>
        <v>8.6999999999999993</v>
      </c>
      <c r="I494" s="9">
        <f t="shared" si="109"/>
        <v>1493.35</v>
      </c>
    </row>
    <row r="495" spans="1:9" s="121" customFormat="1" ht="20.100000000000001" customHeight="1">
      <c r="A495" s="119">
        <v>21</v>
      </c>
      <c r="B495" s="212" t="s">
        <v>1326</v>
      </c>
      <c r="C495" s="212"/>
      <c r="D495" s="212"/>
      <c r="E495" s="212"/>
      <c r="F495" s="212"/>
      <c r="G495" s="212"/>
      <c r="H495" s="190"/>
      <c r="I495" s="120">
        <f>SUM(I496:I498)</f>
        <v>13928.169999999998</v>
      </c>
    </row>
    <row r="496" spans="1:9">
      <c r="A496" s="4" t="s">
        <v>1327</v>
      </c>
      <c r="B496" s="5" t="s">
        <v>1328</v>
      </c>
      <c r="C496" s="6" t="s">
        <v>1329</v>
      </c>
      <c r="D496" s="5" t="s">
        <v>22</v>
      </c>
      <c r="E496" s="5" t="s">
        <v>23</v>
      </c>
      <c r="F496" s="7">
        <v>4</v>
      </c>
      <c r="G496" s="8">
        <v>114.71</v>
      </c>
      <c r="H496" s="8">
        <f t="shared" ref="H496:H498" si="110">TRUNC(G496+G496*$I$5,2)</f>
        <v>141.69999999999999</v>
      </c>
      <c r="I496" s="9">
        <f t="shared" ref="I496:I498" si="111">TRUNC(F496*H496,2)</f>
        <v>566.79999999999995</v>
      </c>
    </row>
    <row r="497" spans="1:9">
      <c r="A497" s="4" t="s">
        <v>1330</v>
      </c>
      <c r="B497" s="5" t="s">
        <v>1331</v>
      </c>
      <c r="C497" s="6" t="s">
        <v>1332</v>
      </c>
      <c r="D497" s="5" t="s">
        <v>22</v>
      </c>
      <c r="E497" s="5" t="s">
        <v>21</v>
      </c>
      <c r="F497" s="7">
        <v>1</v>
      </c>
      <c r="G497" s="8">
        <v>8938.0400000000009</v>
      </c>
      <c r="H497" s="8">
        <f t="shared" si="110"/>
        <v>11041.65</v>
      </c>
      <c r="I497" s="9">
        <f t="shared" si="111"/>
        <v>11041.65</v>
      </c>
    </row>
    <row r="498" spans="1:9">
      <c r="A498" s="4" t="s">
        <v>1333</v>
      </c>
      <c r="B498" s="5" t="s">
        <v>1334</v>
      </c>
      <c r="C498" s="6" t="s">
        <v>1335</v>
      </c>
      <c r="D498" s="5" t="s">
        <v>22</v>
      </c>
      <c r="E498" s="5" t="s">
        <v>21</v>
      </c>
      <c r="F498" s="7">
        <v>4</v>
      </c>
      <c r="G498" s="8">
        <v>469.45</v>
      </c>
      <c r="H498" s="8">
        <f t="shared" si="110"/>
        <v>579.92999999999995</v>
      </c>
      <c r="I498" s="9">
        <f t="shared" si="111"/>
        <v>2319.7199999999998</v>
      </c>
    </row>
    <row r="499" spans="1:9" s="121" customFormat="1" ht="20.100000000000001" customHeight="1">
      <c r="A499" s="119">
        <v>22</v>
      </c>
      <c r="B499" s="212" t="s">
        <v>1336</v>
      </c>
      <c r="C499" s="212"/>
      <c r="D499" s="212"/>
      <c r="E499" s="212"/>
      <c r="F499" s="212"/>
      <c r="G499" s="212"/>
      <c r="H499" s="190"/>
      <c r="I499" s="120">
        <f>SUM(I500:I507)</f>
        <v>40529.33</v>
      </c>
    </row>
    <row r="500" spans="1:9" s="113" customFormat="1" ht="16.5">
      <c r="A500" s="114" t="s">
        <v>1337</v>
      </c>
      <c r="B500" s="115" t="s">
        <v>1338</v>
      </c>
      <c r="C500" s="116" t="s">
        <v>1339</v>
      </c>
      <c r="D500" s="115" t="s">
        <v>13</v>
      </c>
      <c r="E500" s="115" t="s">
        <v>21</v>
      </c>
      <c r="F500" s="117">
        <v>1</v>
      </c>
      <c r="G500" s="118">
        <v>134.46</v>
      </c>
      <c r="H500" s="8">
        <f t="shared" ref="H500:H507" si="112">TRUNC(G500+G500*$I$5,2)</f>
        <v>166.1</v>
      </c>
      <c r="I500" s="9">
        <f t="shared" ref="I500:I507" si="113">TRUNC(F500*H500,2)</f>
        <v>166.1</v>
      </c>
    </row>
    <row r="501" spans="1:9" s="113" customFormat="1">
      <c r="A501" s="114" t="s">
        <v>1340</v>
      </c>
      <c r="B501" s="115" t="s">
        <v>1341</v>
      </c>
      <c r="C501" s="116" t="s">
        <v>1342</v>
      </c>
      <c r="D501" s="115" t="s">
        <v>22</v>
      </c>
      <c r="E501" s="115" t="s">
        <v>21</v>
      </c>
      <c r="F501" s="117">
        <v>1</v>
      </c>
      <c r="G501" s="118">
        <v>362.46</v>
      </c>
      <c r="H501" s="8">
        <f t="shared" si="112"/>
        <v>447.76</v>
      </c>
      <c r="I501" s="9">
        <f t="shared" si="113"/>
        <v>447.76</v>
      </c>
    </row>
    <row r="502" spans="1:9" s="113" customFormat="1">
      <c r="A502" s="114" t="s">
        <v>1343</v>
      </c>
      <c r="B502" s="115" t="s">
        <v>1344</v>
      </c>
      <c r="C502" s="116" t="s">
        <v>1345</v>
      </c>
      <c r="D502" s="115" t="s">
        <v>1346</v>
      </c>
      <c r="E502" s="115" t="s">
        <v>21</v>
      </c>
      <c r="F502" s="117">
        <f>154-123.2</f>
        <v>30.799999999999997</v>
      </c>
      <c r="G502" s="118">
        <v>20.3</v>
      </c>
      <c r="H502" s="8">
        <f t="shared" si="112"/>
        <v>25.07</v>
      </c>
      <c r="I502" s="9">
        <f t="shared" si="113"/>
        <v>772.15</v>
      </c>
    </row>
    <row r="503" spans="1:9" s="113" customFormat="1" ht="16.5">
      <c r="A503" s="114" t="s">
        <v>1347</v>
      </c>
      <c r="B503" s="115" t="s">
        <v>1348</v>
      </c>
      <c r="C503" s="116" t="s">
        <v>1349</v>
      </c>
      <c r="D503" s="115" t="s">
        <v>13</v>
      </c>
      <c r="E503" s="115" t="s">
        <v>21</v>
      </c>
      <c r="F503" s="117">
        <v>16</v>
      </c>
      <c r="G503" s="118">
        <v>31.43</v>
      </c>
      <c r="H503" s="8">
        <f t="shared" si="112"/>
        <v>38.82</v>
      </c>
      <c r="I503" s="9">
        <f t="shared" si="113"/>
        <v>621.12</v>
      </c>
    </row>
    <row r="504" spans="1:9" s="113" customFormat="1" ht="16.5">
      <c r="A504" s="114" t="s">
        <v>1350</v>
      </c>
      <c r="B504" s="115" t="s">
        <v>1351</v>
      </c>
      <c r="C504" s="116" t="s">
        <v>1352</v>
      </c>
      <c r="D504" s="115" t="s">
        <v>13</v>
      </c>
      <c r="E504" s="115" t="s">
        <v>21</v>
      </c>
      <c r="F504" s="117">
        <v>4</v>
      </c>
      <c r="G504" s="118">
        <v>28.96</v>
      </c>
      <c r="H504" s="8">
        <f t="shared" si="112"/>
        <v>35.770000000000003</v>
      </c>
      <c r="I504" s="9">
        <f t="shared" si="113"/>
        <v>143.08000000000001</v>
      </c>
    </row>
    <row r="505" spans="1:9" s="113" customFormat="1">
      <c r="A505" s="114" t="s">
        <v>2154</v>
      </c>
      <c r="B505" s="115" t="s">
        <v>1354</v>
      </c>
      <c r="C505" s="116" t="s">
        <v>1355</v>
      </c>
      <c r="D505" s="115" t="s">
        <v>22</v>
      </c>
      <c r="E505" s="115" t="s">
        <v>21</v>
      </c>
      <c r="F505" s="117">
        <v>1</v>
      </c>
      <c r="G505" s="118">
        <v>311.13</v>
      </c>
      <c r="H505" s="8">
        <f t="shared" si="112"/>
        <v>384.35</v>
      </c>
      <c r="I505" s="9">
        <f t="shared" si="113"/>
        <v>384.35</v>
      </c>
    </row>
    <row r="506" spans="1:9" s="113" customFormat="1" ht="16.5">
      <c r="A506" s="114" t="s">
        <v>1353</v>
      </c>
      <c r="B506" s="115" t="s">
        <v>1356</v>
      </c>
      <c r="C506" s="116" t="s">
        <v>1357</v>
      </c>
      <c r="D506" s="115" t="s">
        <v>13</v>
      </c>
      <c r="E506" s="115" t="s">
        <v>23</v>
      </c>
      <c r="F506" s="117">
        <f>413.78-104.63</f>
        <v>309.14999999999998</v>
      </c>
      <c r="G506" s="118">
        <v>77.36</v>
      </c>
      <c r="H506" s="8">
        <f t="shared" si="112"/>
        <v>95.56</v>
      </c>
      <c r="I506" s="9">
        <f t="shared" si="113"/>
        <v>29542.37</v>
      </c>
    </row>
    <row r="507" spans="1:9" s="113" customFormat="1">
      <c r="A507" s="114" t="s">
        <v>2155</v>
      </c>
      <c r="B507" s="115" t="s">
        <v>1292</v>
      </c>
      <c r="C507" s="116" t="s">
        <v>1293</v>
      </c>
      <c r="D507" s="115" t="s">
        <v>22</v>
      </c>
      <c r="E507" s="115" t="s">
        <v>21</v>
      </c>
      <c r="F507" s="117">
        <v>340</v>
      </c>
      <c r="G507" s="118">
        <v>20.13</v>
      </c>
      <c r="H507" s="8">
        <f t="shared" si="112"/>
        <v>24.86</v>
      </c>
      <c r="I507" s="9">
        <f t="shared" si="113"/>
        <v>8452.4</v>
      </c>
    </row>
    <row r="508" spans="1:9" s="121" customFormat="1" ht="20.100000000000001" customHeight="1">
      <c r="A508" s="119">
        <v>23</v>
      </c>
      <c r="B508" s="212" t="s">
        <v>1358</v>
      </c>
      <c r="C508" s="212"/>
      <c r="D508" s="212"/>
      <c r="E508" s="212"/>
      <c r="F508" s="212"/>
      <c r="G508" s="212"/>
      <c r="H508" s="190"/>
      <c r="I508" s="120">
        <f>SUM(I509:I517)</f>
        <v>139104.33000000002</v>
      </c>
    </row>
    <row r="509" spans="1:9">
      <c r="A509" s="4" t="s">
        <v>1359</v>
      </c>
      <c r="B509" s="5" t="s">
        <v>1360</v>
      </c>
      <c r="C509" s="6" t="s">
        <v>1361</v>
      </c>
      <c r="D509" s="5" t="s">
        <v>22</v>
      </c>
      <c r="E509" s="5" t="s">
        <v>21</v>
      </c>
      <c r="F509" s="7">
        <v>1</v>
      </c>
      <c r="G509" s="8">
        <v>3412.42</v>
      </c>
      <c r="H509" s="8">
        <f t="shared" ref="H509:H517" si="114">TRUNC(G509+G509*$I$5,2)</f>
        <v>4215.54</v>
      </c>
      <c r="I509" s="9">
        <f t="shared" ref="I509:I517" si="115">TRUNC(F509*H509,2)</f>
        <v>4215.54</v>
      </c>
    </row>
    <row r="510" spans="1:9" ht="16.5">
      <c r="A510" s="4" t="s">
        <v>1362</v>
      </c>
      <c r="B510" s="5" t="s">
        <v>1363</v>
      </c>
      <c r="C510" s="6" t="s">
        <v>1364</v>
      </c>
      <c r="D510" s="5" t="s">
        <v>22</v>
      </c>
      <c r="E510" s="5" t="s">
        <v>14</v>
      </c>
      <c r="F510" s="7">
        <v>64.63</v>
      </c>
      <c r="G510" s="8">
        <v>577.01</v>
      </c>
      <c r="H510" s="8">
        <f t="shared" si="114"/>
        <v>712.81</v>
      </c>
      <c r="I510" s="9">
        <f t="shared" si="115"/>
        <v>46068.91</v>
      </c>
    </row>
    <row r="511" spans="1:9" ht="16.5">
      <c r="A511" s="4" t="s">
        <v>1365</v>
      </c>
      <c r="B511" s="5" t="s">
        <v>1366</v>
      </c>
      <c r="C511" s="6" t="s">
        <v>1367</v>
      </c>
      <c r="D511" s="5" t="s">
        <v>22</v>
      </c>
      <c r="E511" s="5" t="s">
        <v>14</v>
      </c>
      <c r="F511" s="7">
        <v>50</v>
      </c>
      <c r="G511" s="8">
        <v>683.39</v>
      </c>
      <c r="H511" s="8">
        <f t="shared" si="114"/>
        <v>844.22</v>
      </c>
      <c r="I511" s="9">
        <f t="shared" si="115"/>
        <v>42211</v>
      </c>
    </row>
    <row r="512" spans="1:9">
      <c r="A512" s="4" t="s">
        <v>1368</v>
      </c>
      <c r="B512" s="5" t="s">
        <v>1369</v>
      </c>
      <c r="C512" s="6" t="s">
        <v>1370</v>
      </c>
      <c r="D512" s="5" t="s">
        <v>22</v>
      </c>
      <c r="E512" s="5" t="s">
        <v>14</v>
      </c>
      <c r="F512" s="7">
        <v>51.58</v>
      </c>
      <c r="G512" s="8">
        <v>122.75</v>
      </c>
      <c r="H512" s="8">
        <f t="shared" si="114"/>
        <v>151.63</v>
      </c>
      <c r="I512" s="9">
        <f t="shared" si="115"/>
        <v>7821.07</v>
      </c>
    </row>
    <row r="513" spans="1:9" ht="16.5">
      <c r="A513" s="4" t="s">
        <v>1371</v>
      </c>
      <c r="B513" s="5" t="s">
        <v>1372</v>
      </c>
      <c r="C513" s="6" t="s">
        <v>1373</v>
      </c>
      <c r="D513" s="5" t="s">
        <v>13</v>
      </c>
      <c r="E513" s="5" t="s">
        <v>23</v>
      </c>
      <c r="F513" s="7">
        <v>144.94999999999999</v>
      </c>
      <c r="G513" s="8">
        <v>111.46</v>
      </c>
      <c r="H513" s="8">
        <f t="shared" si="114"/>
        <v>137.69</v>
      </c>
      <c r="I513" s="9">
        <f t="shared" si="115"/>
        <v>19958.16</v>
      </c>
    </row>
    <row r="514" spans="1:9" ht="16.5">
      <c r="A514" s="4" t="s">
        <v>1374</v>
      </c>
      <c r="B514" s="5" t="s">
        <v>1375</v>
      </c>
      <c r="C514" s="6" t="s">
        <v>1376</v>
      </c>
      <c r="D514" s="5" t="s">
        <v>13</v>
      </c>
      <c r="E514" s="5" t="s">
        <v>21</v>
      </c>
      <c r="F514" s="7">
        <v>223</v>
      </c>
      <c r="G514" s="8">
        <v>38.4</v>
      </c>
      <c r="H514" s="8">
        <f t="shared" si="114"/>
        <v>47.43</v>
      </c>
      <c r="I514" s="9">
        <f t="shared" si="115"/>
        <v>10576.89</v>
      </c>
    </row>
    <row r="515" spans="1:9">
      <c r="A515" s="4" t="s">
        <v>1377</v>
      </c>
      <c r="B515" s="5" t="s">
        <v>1378</v>
      </c>
      <c r="C515" s="6" t="s">
        <v>1379</v>
      </c>
      <c r="D515" s="5" t="s">
        <v>13</v>
      </c>
      <c r="E515" s="5" t="s">
        <v>23</v>
      </c>
      <c r="F515" s="7">
        <v>6.4</v>
      </c>
      <c r="G515" s="8">
        <v>197.57</v>
      </c>
      <c r="H515" s="8">
        <f t="shared" si="114"/>
        <v>244.06</v>
      </c>
      <c r="I515" s="9">
        <f t="shared" si="115"/>
        <v>1561.98</v>
      </c>
    </row>
    <row r="516" spans="1:9">
      <c r="A516" s="4" t="s">
        <v>1380</v>
      </c>
      <c r="B516" s="5" t="s">
        <v>1381</v>
      </c>
      <c r="C516" s="6" t="s">
        <v>1382</v>
      </c>
      <c r="D516" s="5" t="s">
        <v>22</v>
      </c>
      <c r="E516" s="5" t="s">
        <v>14</v>
      </c>
      <c r="F516" s="7">
        <v>8.64</v>
      </c>
      <c r="G516" s="8">
        <v>620.86</v>
      </c>
      <c r="H516" s="8">
        <f t="shared" si="114"/>
        <v>766.98</v>
      </c>
      <c r="I516" s="9">
        <f t="shared" si="115"/>
        <v>6626.7</v>
      </c>
    </row>
    <row r="517" spans="1:9">
      <c r="A517" s="4" t="s">
        <v>1383</v>
      </c>
      <c r="B517" s="5" t="s">
        <v>1384</v>
      </c>
      <c r="C517" s="6" t="s">
        <v>1385</v>
      </c>
      <c r="D517" s="5" t="s">
        <v>22</v>
      </c>
      <c r="E517" s="5" t="s">
        <v>23</v>
      </c>
      <c r="F517" s="7">
        <v>2</v>
      </c>
      <c r="G517" s="8">
        <v>25.94</v>
      </c>
      <c r="H517" s="8">
        <f t="shared" si="114"/>
        <v>32.04</v>
      </c>
      <c r="I517" s="9">
        <f t="shared" si="115"/>
        <v>64.08</v>
      </c>
    </row>
    <row r="518" spans="1:9" s="121" customFormat="1" ht="20.100000000000001" customHeight="1">
      <c r="A518" s="119">
        <v>24</v>
      </c>
      <c r="B518" s="212" t="s">
        <v>1386</v>
      </c>
      <c r="C518" s="212"/>
      <c r="D518" s="212"/>
      <c r="E518" s="212"/>
      <c r="F518" s="212"/>
      <c r="G518" s="212"/>
      <c r="H518" s="190"/>
      <c r="I518" s="120">
        <f>SUM(I519:I520)</f>
        <v>9345.66</v>
      </c>
    </row>
    <row r="519" spans="1:9" ht="16.5">
      <c r="A519" s="4" t="s">
        <v>1387</v>
      </c>
      <c r="B519" s="5" t="s">
        <v>1388</v>
      </c>
      <c r="C519" s="6" t="s">
        <v>1389</v>
      </c>
      <c r="D519" s="5" t="s">
        <v>13</v>
      </c>
      <c r="E519" s="5" t="s">
        <v>14</v>
      </c>
      <c r="F519" s="7">
        <v>1514.3</v>
      </c>
      <c r="G519" s="8">
        <v>4.43</v>
      </c>
      <c r="H519" s="8">
        <f t="shared" ref="H519:H520" si="116">TRUNC(G519+G519*$I$5,2)</f>
        <v>5.47</v>
      </c>
      <c r="I519" s="9">
        <f t="shared" ref="I519:I520" si="117">TRUNC(F519*H519,2)</f>
        <v>8283.2199999999993</v>
      </c>
    </row>
    <row r="520" spans="1:9" ht="16.5">
      <c r="A520" s="4" t="s">
        <v>1390</v>
      </c>
      <c r="B520" s="5" t="s">
        <v>11</v>
      </c>
      <c r="C520" s="6" t="s">
        <v>12</v>
      </c>
      <c r="D520" s="5" t="s">
        <v>13</v>
      </c>
      <c r="E520" s="5" t="s">
        <v>14</v>
      </c>
      <c r="F520" s="7">
        <v>2</v>
      </c>
      <c r="G520" s="8">
        <v>430.02</v>
      </c>
      <c r="H520" s="8">
        <f t="shared" si="116"/>
        <v>531.22</v>
      </c>
      <c r="I520" s="9">
        <f t="shared" si="117"/>
        <v>1062.44</v>
      </c>
    </row>
    <row r="521" spans="1:9" s="189" customFormat="1" ht="15" customHeight="1">
      <c r="A521" s="188"/>
      <c r="B521" s="188"/>
      <c r="C521" s="188"/>
      <c r="D521" s="188"/>
      <c r="E521" s="188"/>
      <c r="F521" s="213" t="s">
        <v>1391</v>
      </c>
      <c r="G521" s="213"/>
      <c r="H521" s="193"/>
      <c r="I521" s="194">
        <f>I518+I508+I499+I495+I466+I454+I386+I361+I347+I312+I272+I262+I191+I174+I152+I135+I129+I121+I71+I57+I35+I28+I21+I13</f>
        <v>4058579.9899999993</v>
      </c>
    </row>
    <row r="522" spans="1:9" s="189" customFormat="1" ht="63" customHeight="1" thickBot="1">
      <c r="A522" s="196" t="s">
        <v>2156</v>
      </c>
      <c r="B522" s="196"/>
      <c r="C522" s="196"/>
      <c r="D522" s="196"/>
      <c r="E522" s="196"/>
      <c r="F522" s="196"/>
      <c r="G522" s="196"/>
      <c r="H522" s="196"/>
      <c r="I522" s="196"/>
    </row>
    <row r="523" spans="1:9" ht="339" customHeight="1" thickBot="1">
      <c r="A523" s="197" t="s">
        <v>1401</v>
      </c>
      <c r="B523" s="198"/>
      <c r="C523" s="198"/>
      <c r="D523" s="198"/>
      <c r="E523" s="198"/>
      <c r="F523" s="198"/>
      <c r="G523" s="198"/>
      <c r="H523" s="198"/>
      <c r="I523" s="199"/>
    </row>
    <row r="524" spans="1:9"/>
    <row r="525" spans="1:9"/>
    <row r="526" spans="1:9"/>
    <row r="527" spans="1:9"/>
    <row r="528" spans="1:9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</sheetData>
  <mergeCells count="81">
    <mergeCell ref="B13:G13"/>
    <mergeCell ref="B21:G21"/>
    <mergeCell ref="B22:G22"/>
    <mergeCell ref="B24:G24"/>
    <mergeCell ref="B28:G28"/>
    <mergeCell ref="B29:G29"/>
    <mergeCell ref="B35:G35"/>
    <mergeCell ref="B36:G36"/>
    <mergeCell ref="B39:G39"/>
    <mergeCell ref="B44:G44"/>
    <mergeCell ref="B46:G46"/>
    <mergeCell ref="B47:G47"/>
    <mergeCell ref="B52:G52"/>
    <mergeCell ref="B57:G57"/>
    <mergeCell ref="B58:G58"/>
    <mergeCell ref="B60:G60"/>
    <mergeCell ref="B64:G64"/>
    <mergeCell ref="B66:G66"/>
    <mergeCell ref="B71:G71"/>
    <mergeCell ref="B72:G72"/>
    <mergeCell ref="B80:G80"/>
    <mergeCell ref="B84:G84"/>
    <mergeCell ref="B92:G92"/>
    <mergeCell ref="B110:G110"/>
    <mergeCell ref="B113:G113"/>
    <mergeCell ref="B121:G121"/>
    <mergeCell ref="B129:G129"/>
    <mergeCell ref="B135:G135"/>
    <mergeCell ref="B136:G136"/>
    <mergeCell ref="B149:G149"/>
    <mergeCell ref="B152:G152"/>
    <mergeCell ref="B153:G153"/>
    <mergeCell ref="B164:G164"/>
    <mergeCell ref="B174:G174"/>
    <mergeCell ref="B175:G175"/>
    <mergeCell ref="B182:G182"/>
    <mergeCell ref="B185:G185"/>
    <mergeCell ref="B186:G186"/>
    <mergeCell ref="B188:G188"/>
    <mergeCell ref="B191:G191"/>
    <mergeCell ref="B192:G192"/>
    <mergeCell ref="B251:G251"/>
    <mergeCell ref="B260:G260"/>
    <mergeCell ref="B262:G262"/>
    <mergeCell ref="B263:G263"/>
    <mergeCell ref="B269:G269"/>
    <mergeCell ref="B272:G272"/>
    <mergeCell ref="B273:G273"/>
    <mergeCell ref="B312:G312"/>
    <mergeCell ref="B347:G347"/>
    <mergeCell ref="B411:G411"/>
    <mergeCell ref="B467:G467"/>
    <mergeCell ref="B361:G361"/>
    <mergeCell ref="B362:G362"/>
    <mergeCell ref="B365:G365"/>
    <mergeCell ref="B368:G368"/>
    <mergeCell ref="B376:G376"/>
    <mergeCell ref="B423:G423"/>
    <mergeCell ref="B433:G433"/>
    <mergeCell ref="B436:G436"/>
    <mergeCell ref="B454:G454"/>
    <mergeCell ref="B382:G382"/>
    <mergeCell ref="B386:G386"/>
    <mergeCell ref="B387:G387"/>
    <mergeCell ref="B392:G392"/>
    <mergeCell ref="A522:I522"/>
    <mergeCell ref="A523:I523"/>
    <mergeCell ref="A1:I3"/>
    <mergeCell ref="F6:I6"/>
    <mergeCell ref="B508:G508"/>
    <mergeCell ref="B518:G518"/>
    <mergeCell ref="F521:G521"/>
    <mergeCell ref="B479:G479"/>
    <mergeCell ref="B483:G483"/>
    <mergeCell ref="B492:G492"/>
    <mergeCell ref="B495:G495"/>
    <mergeCell ref="B499:G499"/>
    <mergeCell ref="B455:G455"/>
    <mergeCell ref="B461:G461"/>
    <mergeCell ref="B466:G466"/>
    <mergeCell ref="B471:G471"/>
  </mergeCells>
  <phoneticPr fontId="30" type="noConversion"/>
  <pageMargins left="0" right="0" top="0" bottom="0" header="0" footer="0"/>
  <pageSetup scale="64" orientation="portrait" r:id="rId1"/>
  <rowBreaks count="2" manualBreakCount="2">
    <brk id="437" max="7" man="1"/>
    <brk id="494" max="7" man="1"/>
  </rowBreaks>
  <ignoredErrors>
    <ignoredError sqref="F4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E6D0-D3D7-4BCB-A233-2C00831E99BD}">
  <dimension ref="A1:J32"/>
  <sheetViews>
    <sheetView view="pageBreakPreview" topLeftCell="A10" zoomScale="130" zoomScaleNormal="115" zoomScaleSheetLayoutView="130" workbookViewId="0">
      <selection activeCell="A31" sqref="A31:J31"/>
    </sheetView>
  </sheetViews>
  <sheetFormatPr defaultRowHeight="14.25"/>
  <cols>
    <col min="1" max="1" width="13.25" bestFit="1" customWidth="1"/>
    <col min="2" max="2" width="10.375" bestFit="1" customWidth="1"/>
  </cols>
  <sheetData>
    <row r="1" spans="1:10">
      <c r="A1" s="219" t="s">
        <v>2133</v>
      </c>
      <c r="B1" s="220"/>
      <c r="C1" s="220"/>
      <c r="D1" s="220"/>
      <c r="E1" s="220"/>
      <c r="F1" s="220"/>
      <c r="G1" s="220"/>
      <c r="H1" s="220"/>
      <c r="I1" s="220"/>
      <c r="J1" s="221"/>
    </row>
    <row r="2" spans="1:10">
      <c r="A2" s="222"/>
      <c r="B2" s="223"/>
      <c r="C2" s="223"/>
      <c r="D2" s="223"/>
      <c r="E2" s="223"/>
      <c r="F2" s="223"/>
      <c r="G2" s="223"/>
      <c r="H2" s="223"/>
      <c r="I2" s="223"/>
      <c r="J2" s="224"/>
    </row>
    <row r="3" spans="1:10">
      <c r="A3" s="222"/>
      <c r="B3" s="223"/>
      <c r="C3" s="223"/>
      <c r="D3" s="223"/>
      <c r="E3" s="223"/>
      <c r="F3" s="223"/>
      <c r="G3" s="223"/>
      <c r="H3" s="223"/>
      <c r="I3" s="223"/>
      <c r="J3" s="224"/>
    </row>
    <row r="4" spans="1:10">
      <c r="A4" s="222"/>
      <c r="B4" s="223"/>
      <c r="C4" s="223"/>
      <c r="D4" s="223"/>
      <c r="E4" s="223"/>
      <c r="F4" s="223"/>
      <c r="G4" s="223"/>
      <c r="H4" s="223"/>
      <c r="I4" s="223"/>
      <c r="J4" s="224"/>
    </row>
    <row r="5" spans="1:10">
      <c r="A5" s="225"/>
      <c r="B5" s="226"/>
      <c r="C5" s="226"/>
      <c r="D5" s="226"/>
      <c r="E5" s="226"/>
      <c r="F5" s="226"/>
      <c r="G5" s="226"/>
      <c r="H5" s="226"/>
      <c r="I5" s="226"/>
      <c r="J5" s="227"/>
    </row>
    <row r="6" spans="1:10" ht="15">
      <c r="A6" s="70"/>
      <c r="B6" s="71"/>
      <c r="C6" s="72"/>
      <c r="D6" s="73"/>
      <c r="E6" s="72"/>
      <c r="F6" s="74"/>
      <c r="G6" s="72"/>
      <c r="H6" s="75"/>
      <c r="I6" s="76"/>
      <c r="J6" s="77"/>
    </row>
    <row r="7" spans="1:10" ht="15">
      <c r="A7" s="78" t="s">
        <v>2097</v>
      </c>
      <c r="B7" s="228" t="str">
        <f>PO_PREFEITURA!A5</f>
        <v>Obra: Escola Tipo 1 - Opção 127V</v>
      </c>
      <c r="C7" s="229"/>
      <c r="D7" s="229"/>
      <c r="E7" s="229"/>
      <c r="F7" s="229"/>
      <c r="G7" s="229"/>
      <c r="H7" s="229"/>
      <c r="I7" s="229"/>
      <c r="J7" s="230"/>
    </row>
    <row r="8" spans="1:10" ht="15">
      <c r="A8" s="79" t="s">
        <v>2098</v>
      </c>
      <c r="B8" s="231" t="s">
        <v>2134</v>
      </c>
      <c r="C8" s="231"/>
      <c r="D8" s="231"/>
      <c r="E8" s="231"/>
      <c r="F8" s="231"/>
      <c r="G8" s="231"/>
      <c r="H8" s="232"/>
      <c r="I8" s="232"/>
      <c r="J8" s="233"/>
    </row>
    <row r="9" spans="1:10" ht="15">
      <c r="A9" s="80" t="s">
        <v>2099</v>
      </c>
      <c r="B9" s="234">
        <v>0</v>
      </c>
      <c r="C9" s="234"/>
      <c r="D9" s="234"/>
      <c r="E9" s="234"/>
      <c r="F9" s="234"/>
      <c r="G9" s="234"/>
      <c r="H9" s="234"/>
      <c r="I9" s="234"/>
      <c r="J9" s="235"/>
    </row>
    <row r="10" spans="1:10" ht="15">
      <c r="A10" s="81" t="s">
        <v>2100</v>
      </c>
      <c r="B10" s="82">
        <f>PO_PREFEITURA!B8</f>
        <v>46195</v>
      </c>
      <c r="C10" s="83" t="s">
        <v>2101</v>
      </c>
      <c r="D10" s="236" t="s">
        <v>2137</v>
      </c>
      <c r="E10" s="237"/>
      <c r="F10" s="237"/>
      <c r="G10" s="237"/>
      <c r="H10" s="237"/>
      <c r="I10" s="237"/>
      <c r="J10" s="238"/>
    </row>
    <row r="11" spans="1:10" ht="15">
      <c r="A11" s="84" t="s">
        <v>2102</v>
      </c>
      <c r="B11" s="239" t="s">
        <v>2138</v>
      </c>
      <c r="C11" s="240"/>
      <c r="D11" s="240"/>
      <c r="E11" s="240"/>
      <c r="F11" s="240"/>
      <c r="G11" s="240"/>
      <c r="H11" s="240"/>
      <c r="I11" s="240"/>
      <c r="J11" s="241"/>
    </row>
    <row r="12" spans="1:10" ht="15">
      <c r="A12" s="242" t="s">
        <v>2103</v>
      </c>
      <c r="B12" s="243"/>
      <c r="C12" s="243"/>
      <c r="D12" s="243"/>
      <c r="E12" s="243"/>
      <c r="F12" s="243"/>
      <c r="G12" s="243"/>
      <c r="H12" s="243"/>
      <c r="I12" s="243"/>
      <c r="J12" s="85">
        <v>1</v>
      </c>
    </row>
    <row r="13" spans="1:10" ht="15">
      <c r="A13" s="244" t="s">
        <v>2104</v>
      </c>
      <c r="B13" s="245"/>
      <c r="C13" s="245"/>
      <c r="D13" s="245"/>
      <c r="E13" s="245"/>
      <c r="F13" s="245"/>
      <c r="G13" s="245"/>
      <c r="H13" s="245"/>
      <c r="I13" s="245"/>
      <c r="J13" s="86">
        <v>0.03</v>
      </c>
    </row>
    <row r="14" spans="1:10" ht="15">
      <c r="A14" s="246" t="s">
        <v>2105</v>
      </c>
      <c r="B14" s="247"/>
      <c r="C14" s="247"/>
      <c r="D14" s="247"/>
      <c r="E14" s="87" t="s">
        <v>2106</v>
      </c>
      <c r="F14" s="247" t="s">
        <v>2107</v>
      </c>
      <c r="G14" s="247"/>
      <c r="H14" s="87" t="s">
        <v>2108</v>
      </c>
      <c r="I14" s="110" t="s">
        <v>2109</v>
      </c>
      <c r="J14" s="88" t="s">
        <v>2110</v>
      </c>
    </row>
    <row r="15" spans="1:10">
      <c r="A15" s="216" t="s">
        <v>2111</v>
      </c>
      <c r="B15" s="217"/>
      <c r="C15" s="217"/>
      <c r="D15" s="217"/>
      <c r="E15" s="89" t="s">
        <v>2112</v>
      </c>
      <c r="F15" s="218">
        <f>H15</f>
        <v>0.03</v>
      </c>
      <c r="G15" s="218"/>
      <c r="H15" s="90">
        <v>0.03</v>
      </c>
      <c r="I15" s="111">
        <v>0.04</v>
      </c>
      <c r="J15" s="91">
        <v>5.5E-2</v>
      </c>
    </row>
    <row r="16" spans="1:10">
      <c r="A16" s="216" t="s">
        <v>2113</v>
      </c>
      <c r="B16" s="217"/>
      <c r="C16" s="217"/>
      <c r="D16" s="217"/>
      <c r="E16" s="89" t="s">
        <v>2114</v>
      </c>
      <c r="F16" s="218">
        <f t="shared" ref="F16:F22" si="0">H16</f>
        <v>8.0000000000000002E-3</v>
      </c>
      <c r="G16" s="218"/>
      <c r="H16" s="90">
        <v>8.0000000000000002E-3</v>
      </c>
      <c r="I16" s="111">
        <v>8.0000000000000002E-3</v>
      </c>
      <c r="J16" s="91">
        <v>0.01</v>
      </c>
    </row>
    <row r="17" spans="1:10">
      <c r="A17" s="216" t="s">
        <v>2115</v>
      </c>
      <c r="B17" s="217"/>
      <c r="C17" s="217"/>
      <c r="D17" s="217"/>
      <c r="E17" s="89" t="s">
        <v>2116</v>
      </c>
      <c r="F17" s="218">
        <f t="shared" si="0"/>
        <v>9.7000000000000003E-3</v>
      </c>
      <c r="G17" s="218"/>
      <c r="H17" s="90">
        <v>9.7000000000000003E-3</v>
      </c>
      <c r="I17" s="111">
        <v>1.2699999999999999E-2</v>
      </c>
      <c r="J17" s="91">
        <v>1.2699999999999999E-2</v>
      </c>
    </row>
    <row r="18" spans="1:10">
      <c r="A18" s="216" t="s">
        <v>2117</v>
      </c>
      <c r="B18" s="217"/>
      <c r="C18" s="217"/>
      <c r="D18" s="217"/>
      <c r="E18" s="89" t="s">
        <v>2118</v>
      </c>
      <c r="F18" s="218">
        <f t="shared" si="0"/>
        <v>5.8999999999999999E-3</v>
      </c>
      <c r="G18" s="218"/>
      <c r="H18" s="90">
        <v>5.8999999999999999E-3</v>
      </c>
      <c r="I18" s="111">
        <v>1.23E-2</v>
      </c>
      <c r="J18" s="91">
        <v>1.3899999999999999E-2</v>
      </c>
    </row>
    <row r="19" spans="1:10">
      <c r="A19" s="216" t="s">
        <v>2119</v>
      </c>
      <c r="B19" s="217"/>
      <c r="C19" s="217"/>
      <c r="D19" s="217"/>
      <c r="E19" s="89" t="s">
        <v>1717</v>
      </c>
      <c r="F19" s="218">
        <f t="shared" si="0"/>
        <v>6.1600000000000002E-2</v>
      </c>
      <c r="G19" s="218"/>
      <c r="H19" s="90">
        <v>6.1600000000000002E-2</v>
      </c>
      <c r="I19" s="111">
        <v>7.3999999999999996E-2</v>
      </c>
      <c r="J19" s="91">
        <v>8.9599999999999999E-2</v>
      </c>
    </row>
    <row r="20" spans="1:10">
      <c r="A20" s="216" t="s">
        <v>2120</v>
      </c>
      <c r="B20" s="217"/>
      <c r="C20" s="217"/>
      <c r="D20" s="217"/>
      <c r="E20" s="89" t="s">
        <v>2121</v>
      </c>
      <c r="F20" s="218">
        <f t="shared" si="0"/>
        <v>3.6499999999999998E-2</v>
      </c>
      <c r="G20" s="218"/>
      <c r="H20" s="90">
        <v>3.6499999999999998E-2</v>
      </c>
      <c r="I20" s="111">
        <v>3.6499999999999998E-2</v>
      </c>
      <c r="J20" s="91">
        <v>3.6499999999999998E-2</v>
      </c>
    </row>
    <row r="21" spans="1:10">
      <c r="A21" s="216" t="s">
        <v>2122</v>
      </c>
      <c r="B21" s="217"/>
      <c r="C21" s="217"/>
      <c r="D21" s="217"/>
      <c r="E21" s="89" t="s">
        <v>2123</v>
      </c>
      <c r="F21" s="218">
        <f t="shared" si="0"/>
        <v>0.03</v>
      </c>
      <c r="G21" s="218"/>
      <c r="H21" s="90">
        <v>0.03</v>
      </c>
      <c r="I21" s="111">
        <v>0.03</v>
      </c>
      <c r="J21" s="91">
        <v>0.03</v>
      </c>
    </row>
    <row r="22" spans="1:10">
      <c r="A22" s="216" t="s">
        <v>2124</v>
      </c>
      <c r="B22" s="217"/>
      <c r="C22" s="217"/>
      <c r="D22" s="217"/>
      <c r="E22" s="89" t="s">
        <v>2125</v>
      </c>
      <c r="F22" s="218">
        <f t="shared" si="0"/>
        <v>0</v>
      </c>
      <c r="G22" s="218"/>
      <c r="H22" s="90">
        <v>0</v>
      </c>
      <c r="I22" s="111">
        <v>0</v>
      </c>
      <c r="J22" s="91">
        <v>0</v>
      </c>
    </row>
    <row r="23" spans="1:10" ht="15">
      <c r="A23" s="248" t="s">
        <v>2126</v>
      </c>
      <c r="B23" s="249"/>
      <c r="C23" s="249"/>
      <c r="D23" s="249"/>
      <c r="E23" s="249"/>
      <c r="F23" s="250">
        <f>(((1+F15+F16+F17)*(1+F18)*(1+F19)/(1-F20-F21-F22))-1)</f>
        <v>0.19850083137439767</v>
      </c>
      <c r="G23" s="250"/>
      <c r="H23" s="92">
        <f>(((1+H15+H16+H17)*(1+H18)*(1+H19)/(1-H20-H21-H22))-1)</f>
        <v>0.19850083137439767</v>
      </c>
      <c r="I23" s="112">
        <f>(((1+I15+I16+I17)*(1+I18)*(1+I19)/(1-I20-I21-I22))-1)</f>
        <v>0.23535496426352442</v>
      </c>
      <c r="J23" s="93">
        <f>(((1+J15+J16+J17)*(1+J18)*(1+J19)/(1-J20-J21-J22))-1)</f>
        <v>0.2753981367841456</v>
      </c>
    </row>
    <row r="24" spans="1:10">
      <c r="A24" s="251"/>
      <c r="B24" s="217"/>
      <c r="C24" s="217"/>
      <c r="D24" s="217"/>
      <c r="E24" s="94"/>
      <c r="F24" s="252"/>
      <c r="G24" s="252"/>
      <c r="H24" s="94"/>
      <c r="I24" s="94"/>
      <c r="J24" s="95"/>
    </row>
    <row r="25" spans="1:10">
      <c r="A25" s="253" t="s">
        <v>2127</v>
      </c>
      <c r="B25" s="254"/>
      <c r="C25" s="254"/>
      <c r="D25" s="254"/>
      <c r="E25" s="254"/>
      <c r="F25" s="254"/>
      <c r="G25" s="254"/>
      <c r="H25" s="254"/>
      <c r="I25" s="254"/>
      <c r="J25" s="255"/>
    </row>
    <row r="26" spans="1:10">
      <c r="A26" s="253"/>
      <c r="B26" s="254"/>
      <c r="C26" s="254"/>
      <c r="D26" s="254"/>
      <c r="E26" s="254"/>
      <c r="F26" s="254"/>
      <c r="G26" s="254"/>
      <c r="H26" s="254"/>
      <c r="I26" s="254"/>
      <c r="J26" s="255"/>
    </row>
    <row r="27" spans="1:10">
      <c r="A27" s="96"/>
      <c r="B27" s="97"/>
      <c r="C27" s="97"/>
      <c r="D27" s="97"/>
      <c r="E27" s="97"/>
      <c r="F27" s="97"/>
      <c r="G27" s="97"/>
      <c r="H27" s="97"/>
      <c r="I27" s="97"/>
      <c r="J27" s="98"/>
    </row>
    <row r="28" spans="1:10">
      <c r="A28" s="99" t="s">
        <v>2128</v>
      </c>
      <c r="B28" s="100" t="s">
        <v>2129</v>
      </c>
      <c r="C28" s="256" t="s">
        <v>2130</v>
      </c>
      <c r="D28" s="256"/>
      <c r="E28" s="256"/>
      <c r="F28" s="257">
        <v>-1</v>
      </c>
      <c r="G28" s="101"/>
      <c r="H28" s="101"/>
      <c r="I28" s="101"/>
      <c r="J28" s="102"/>
    </row>
    <row r="29" spans="1:10">
      <c r="A29" s="103"/>
      <c r="B29" s="104"/>
      <c r="C29" s="258" t="s">
        <v>2131</v>
      </c>
      <c r="D29" s="258"/>
      <c r="E29" s="258"/>
      <c r="F29" s="257"/>
      <c r="G29" s="104"/>
      <c r="H29" s="104"/>
      <c r="I29" s="104"/>
      <c r="J29" s="105"/>
    </row>
    <row r="30" spans="1:10">
      <c r="A30" s="103"/>
      <c r="B30" s="104"/>
      <c r="C30" s="104"/>
      <c r="D30" s="104"/>
      <c r="E30" s="104"/>
      <c r="F30" s="104"/>
      <c r="G30" s="104"/>
      <c r="H30" s="104"/>
      <c r="I30" s="104"/>
      <c r="J30" s="105"/>
    </row>
    <row r="31" spans="1:10" ht="30.75" customHeight="1">
      <c r="A31" s="259" t="s">
        <v>2132</v>
      </c>
      <c r="B31" s="260"/>
      <c r="C31" s="260"/>
      <c r="D31" s="260"/>
      <c r="E31" s="260"/>
      <c r="F31" s="260"/>
      <c r="G31" s="260"/>
      <c r="H31" s="260"/>
      <c r="I31" s="260"/>
      <c r="J31" s="261"/>
    </row>
    <row r="32" spans="1:10">
      <c r="A32" s="106"/>
      <c r="B32" s="107"/>
      <c r="C32" s="107"/>
      <c r="D32" s="107"/>
      <c r="E32" s="107"/>
      <c r="F32" s="107"/>
      <c r="G32" s="107"/>
      <c r="H32" s="107"/>
      <c r="I32" s="107"/>
      <c r="J32" s="108"/>
    </row>
  </sheetData>
  <mergeCells count="36">
    <mergeCell ref="A25:J26"/>
    <mergeCell ref="C28:E28"/>
    <mergeCell ref="F28:F29"/>
    <mergeCell ref="C29:E29"/>
    <mergeCell ref="A31:J31"/>
    <mergeCell ref="A22:D22"/>
    <mergeCell ref="F22:G22"/>
    <mergeCell ref="A23:E23"/>
    <mergeCell ref="F23:G23"/>
    <mergeCell ref="A24:D24"/>
    <mergeCell ref="F24:G24"/>
    <mergeCell ref="A19:D19"/>
    <mergeCell ref="F19:G19"/>
    <mergeCell ref="A20:D20"/>
    <mergeCell ref="F20:G20"/>
    <mergeCell ref="A21:D21"/>
    <mergeCell ref="F21:G21"/>
    <mergeCell ref="A16:D16"/>
    <mergeCell ref="F16:G16"/>
    <mergeCell ref="A17:D17"/>
    <mergeCell ref="F17:G17"/>
    <mergeCell ref="A18:D18"/>
    <mergeCell ref="F18:G18"/>
    <mergeCell ref="A15:D15"/>
    <mergeCell ref="F15:G15"/>
    <mergeCell ref="A1:J5"/>
    <mergeCell ref="B7:J7"/>
    <mergeCell ref="B8:G8"/>
    <mergeCell ref="H8:J8"/>
    <mergeCell ref="B9:J9"/>
    <mergeCell ref="D10:J10"/>
    <mergeCell ref="B11:J11"/>
    <mergeCell ref="A12:I12"/>
    <mergeCell ref="A13:I13"/>
    <mergeCell ref="A14:D14"/>
    <mergeCell ref="F14:G14"/>
  </mergeCells>
  <pageMargins left="0.511811024" right="0.511811024" top="0.78740157499999996" bottom="0.78740157499999996" header="0.31496062000000002" footer="0.31496062000000002"/>
  <pageSetup paperSize="9" scale="88" orientation="portrait" r:id="rId1"/>
  <drawing r:id="rId2"/>
  <legacyDrawing r:id="rId3"/>
  <oleObjects>
    <mc:AlternateContent xmlns:mc="http://schemas.openxmlformats.org/markup-compatibility/2006">
      <mc:Choice Requires="x14">
        <oleObject shapeId="3073" r:id="rId4">
          <objectPr defaultSize="0" autoPict="0" r:id="rId5">
            <anchor moveWithCells="1">
              <from>
                <xdr:col>8</xdr:col>
                <xdr:colOff>419100</xdr:colOff>
                <xdr:row>0</xdr:row>
                <xdr:rowOff>57150</xdr:rowOff>
              </from>
              <to>
                <xdr:col>9</xdr:col>
                <xdr:colOff>619125</xdr:colOff>
                <xdr:row>4</xdr:row>
                <xdr:rowOff>19050</xdr:rowOff>
              </to>
            </anchor>
          </objectPr>
        </oleObject>
      </mc:Choice>
      <mc:Fallback>
        <oleObject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6844-4A6E-4864-9729-C3F21C091552}">
  <dimension ref="A1:H1888"/>
  <sheetViews>
    <sheetView view="pageBreakPreview" zoomScale="130" zoomScaleNormal="160" zoomScaleSheetLayoutView="130" workbookViewId="0">
      <selection activeCell="A1885" sqref="A1885:G1885"/>
    </sheetView>
  </sheetViews>
  <sheetFormatPr defaultColWidth="0" defaultRowHeight="14.25" customHeight="1" zeroHeight="1"/>
  <cols>
    <col min="1" max="1" width="10.25" customWidth="1"/>
    <col min="2" max="2" width="45.875" customWidth="1"/>
    <col min="3" max="3" width="15.375" customWidth="1"/>
    <col min="4" max="4" width="6.125" customWidth="1"/>
    <col min="5" max="7" width="12.375" customWidth="1"/>
    <col min="8" max="8" width="9.125" customWidth="1"/>
    <col min="9" max="16384" width="9.125" hidden="1"/>
  </cols>
  <sheetData>
    <row r="1" spans="1:7">
      <c r="A1" s="268" t="s">
        <v>1392</v>
      </c>
      <c r="B1" s="269"/>
      <c r="C1" s="269"/>
      <c r="D1" s="269"/>
      <c r="E1" s="269"/>
      <c r="F1" s="269"/>
      <c r="G1" s="270"/>
    </row>
    <row r="2" spans="1:7">
      <c r="A2" s="271"/>
      <c r="B2" s="272"/>
      <c r="C2" s="272"/>
      <c r="D2" s="272"/>
      <c r="E2" s="272"/>
      <c r="F2" s="272"/>
      <c r="G2" s="273"/>
    </row>
    <row r="3" spans="1:7" ht="15" thickBot="1">
      <c r="A3" s="274"/>
      <c r="B3" s="275"/>
      <c r="C3" s="275"/>
      <c r="D3" s="275"/>
      <c r="E3" s="275"/>
      <c r="F3" s="275"/>
      <c r="G3" s="276"/>
    </row>
    <row r="4" spans="1:7">
      <c r="A4" s="40"/>
      <c r="B4" s="41"/>
      <c r="C4" s="41"/>
      <c r="D4" s="42"/>
      <c r="E4" s="43"/>
      <c r="F4" s="43"/>
      <c r="G4" s="44"/>
    </row>
    <row r="5" spans="1:7" ht="15" thickBot="1">
      <c r="A5" s="45" t="s">
        <v>1399</v>
      </c>
      <c r="B5" s="46"/>
      <c r="C5" s="46"/>
      <c r="D5" s="47"/>
      <c r="E5" s="48"/>
      <c r="F5" s="49"/>
      <c r="G5" s="195"/>
    </row>
    <row r="6" spans="1:7" ht="15" thickBot="1">
      <c r="A6" s="45" t="s">
        <v>1402</v>
      </c>
      <c r="B6" s="46"/>
      <c r="C6" s="277" t="s">
        <v>1394</v>
      </c>
      <c r="D6" s="278"/>
      <c r="E6" s="278"/>
      <c r="F6" s="278"/>
      <c r="G6" s="279"/>
    </row>
    <row r="7" spans="1:7">
      <c r="A7" s="45" t="s">
        <v>1403</v>
      </c>
      <c r="B7" s="46"/>
      <c r="C7" s="280" t="s">
        <v>13</v>
      </c>
      <c r="D7" s="281"/>
      <c r="E7" s="50" t="s">
        <v>1395</v>
      </c>
      <c r="F7" s="282" t="s">
        <v>1396</v>
      </c>
      <c r="G7" s="283"/>
    </row>
    <row r="8" spans="1:7">
      <c r="A8" s="45" t="s">
        <v>1404</v>
      </c>
      <c r="B8" s="46"/>
      <c r="C8" s="280" t="s">
        <v>1397</v>
      </c>
      <c r="D8" s="281"/>
      <c r="E8" s="50">
        <v>200</v>
      </c>
      <c r="F8" s="282" t="s">
        <v>1396</v>
      </c>
      <c r="G8" s="283"/>
    </row>
    <row r="9" spans="1:7" ht="15" thickBot="1">
      <c r="A9" s="45"/>
      <c r="B9" s="51"/>
      <c r="C9" s="262" t="s">
        <v>22</v>
      </c>
      <c r="D9" s="263"/>
      <c r="E9" s="52" t="s">
        <v>22</v>
      </c>
      <c r="F9" s="53"/>
      <c r="G9" s="54"/>
    </row>
    <row r="10" spans="1:7" ht="15" thickBot="1">
      <c r="A10" s="55"/>
      <c r="B10" s="56"/>
      <c r="C10" s="56"/>
      <c r="D10" s="57"/>
      <c r="E10" s="58"/>
      <c r="F10" s="59"/>
      <c r="G10" s="60"/>
    </row>
    <row r="11" spans="1:7">
      <c r="A11" s="61"/>
      <c r="B11" s="264" t="s">
        <v>0</v>
      </c>
      <c r="C11" s="264"/>
      <c r="D11" s="264"/>
      <c r="E11" s="264"/>
      <c r="F11" s="264"/>
      <c r="G11" s="264"/>
    </row>
    <row r="12" spans="1:7" ht="20.100000000000001" customHeight="1">
      <c r="A12" s="265" t="s">
        <v>1405</v>
      </c>
      <c r="B12" s="265"/>
      <c r="C12" s="265"/>
      <c r="D12" s="265"/>
      <c r="E12" s="265"/>
      <c r="F12" s="265"/>
      <c r="G12" s="265"/>
    </row>
    <row r="13" spans="1:7" ht="15" customHeight="1">
      <c r="A13" s="266" t="s">
        <v>1406</v>
      </c>
      <c r="B13" s="266"/>
      <c r="C13" s="62" t="s">
        <v>4</v>
      </c>
      <c r="D13" s="62" t="s">
        <v>1407</v>
      </c>
      <c r="E13" s="62" t="s">
        <v>1408</v>
      </c>
      <c r="F13" s="62" t="s">
        <v>1409</v>
      </c>
      <c r="G13" s="62" t="s">
        <v>1410</v>
      </c>
    </row>
    <row r="14" spans="1:7" ht="21" customHeight="1">
      <c r="A14" s="63" t="s">
        <v>1411</v>
      </c>
      <c r="B14" s="64" t="s">
        <v>1412</v>
      </c>
      <c r="C14" s="63" t="s">
        <v>13</v>
      </c>
      <c r="D14" s="63" t="s">
        <v>41</v>
      </c>
      <c r="E14" s="65">
        <v>0.02</v>
      </c>
      <c r="F14" s="66">
        <v>171.5</v>
      </c>
      <c r="G14" s="66">
        <v>3.46</v>
      </c>
    </row>
    <row r="15" spans="1:7" ht="29.1" customHeight="1">
      <c r="A15" s="63" t="s">
        <v>1413</v>
      </c>
      <c r="B15" s="64" t="s">
        <v>1414</v>
      </c>
      <c r="C15" s="63" t="s">
        <v>13</v>
      </c>
      <c r="D15" s="63" t="s">
        <v>21</v>
      </c>
      <c r="E15" s="65">
        <v>1</v>
      </c>
      <c r="F15" s="66">
        <v>235</v>
      </c>
      <c r="G15" s="66">
        <v>237.35</v>
      </c>
    </row>
    <row r="16" spans="1:7" ht="29.1" customHeight="1">
      <c r="A16" s="63" t="s">
        <v>1415</v>
      </c>
      <c r="B16" s="64" t="s">
        <v>1416</v>
      </c>
      <c r="C16" s="63" t="s">
        <v>13</v>
      </c>
      <c r="D16" s="63" t="s">
        <v>21</v>
      </c>
      <c r="E16" s="65">
        <v>1</v>
      </c>
      <c r="F16" s="66">
        <v>717.4</v>
      </c>
      <c r="G16" s="66">
        <v>724.57</v>
      </c>
    </row>
    <row r="17" spans="1:7" ht="21" customHeight="1">
      <c r="A17" s="63" t="s">
        <v>1417</v>
      </c>
      <c r="B17" s="64" t="s">
        <v>1418</v>
      </c>
      <c r="C17" s="63" t="s">
        <v>13</v>
      </c>
      <c r="D17" s="63" t="s">
        <v>56</v>
      </c>
      <c r="E17" s="65">
        <v>1</v>
      </c>
      <c r="F17" s="66">
        <v>19.45</v>
      </c>
      <c r="G17" s="66">
        <v>19.64</v>
      </c>
    </row>
    <row r="18" spans="1:7" ht="29.1" customHeight="1">
      <c r="A18" s="63" t="s">
        <v>1419</v>
      </c>
      <c r="B18" s="64" t="s">
        <v>1420</v>
      </c>
      <c r="C18" s="63" t="s">
        <v>13</v>
      </c>
      <c r="D18" s="63" t="s">
        <v>23</v>
      </c>
      <c r="E18" s="65">
        <v>8</v>
      </c>
      <c r="F18" s="66">
        <v>4.7699999999999996</v>
      </c>
      <c r="G18" s="66">
        <v>38.54</v>
      </c>
    </row>
    <row r="19" spans="1:7" ht="29.1" customHeight="1">
      <c r="A19" s="63" t="s">
        <v>1421</v>
      </c>
      <c r="B19" s="64" t="s">
        <v>1422</v>
      </c>
      <c r="C19" s="63" t="s">
        <v>13</v>
      </c>
      <c r="D19" s="63" t="s">
        <v>23</v>
      </c>
      <c r="E19" s="65">
        <v>30</v>
      </c>
      <c r="F19" s="66">
        <v>29.35</v>
      </c>
      <c r="G19" s="66">
        <v>889.3</v>
      </c>
    </row>
    <row r="20" spans="1:7" ht="21" customHeight="1">
      <c r="A20" s="63" t="s">
        <v>1423</v>
      </c>
      <c r="B20" s="64" t="s">
        <v>1424</v>
      </c>
      <c r="C20" s="63" t="s">
        <v>13</v>
      </c>
      <c r="D20" s="63" t="s">
        <v>23</v>
      </c>
      <c r="E20" s="65">
        <v>5</v>
      </c>
      <c r="F20" s="66">
        <v>30.41</v>
      </c>
      <c r="G20" s="66">
        <v>153.57</v>
      </c>
    </row>
    <row r="21" spans="1:7" ht="21" customHeight="1">
      <c r="A21" s="63" t="s">
        <v>1423</v>
      </c>
      <c r="B21" s="64" t="s">
        <v>1424</v>
      </c>
      <c r="C21" s="63" t="s">
        <v>13</v>
      </c>
      <c r="D21" s="63" t="s">
        <v>23</v>
      </c>
      <c r="E21" s="65">
        <v>5</v>
      </c>
      <c r="F21" s="66">
        <v>30.41</v>
      </c>
      <c r="G21" s="66">
        <v>153.57</v>
      </c>
    </row>
    <row r="22" spans="1:7" ht="15" customHeight="1">
      <c r="A22" s="67"/>
      <c r="B22" s="67"/>
      <c r="C22" s="67"/>
      <c r="D22" s="67"/>
      <c r="E22" s="267" t="s">
        <v>1425</v>
      </c>
      <c r="F22" s="267"/>
      <c r="G22" s="68">
        <v>2220</v>
      </c>
    </row>
    <row r="23" spans="1:7" ht="15" customHeight="1">
      <c r="A23" s="266" t="s">
        <v>1426</v>
      </c>
      <c r="B23" s="266"/>
      <c r="C23" s="62" t="s">
        <v>4</v>
      </c>
      <c r="D23" s="62" t="s">
        <v>1407</v>
      </c>
      <c r="E23" s="62" t="s">
        <v>1408</v>
      </c>
      <c r="F23" s="62" t="s">
        <v>1409</v>
      </c>
      <c r="G23" s="62" t="s">
        <v>1410</v>
      </c>
    </row>
    <row r="24" spans="1:7" ht="21" customHeight="1">
      <c r="A24" s="63" t="s">
        <v>1427</v>
      </c>
      <c r="B24" s="64" t="s">
        <v>1428</v>
      </c>
      <c r="C24" s="63" t="s">
        <v>13</v>
      </c>
      <c r="D24" s="63" t="s">
        <v>1429</v>
      </c>
      <c r="E24" s="65">
        <v>4</v>
      </c>
      <c r="F24" s="66">
        <v>27.02</v>
      </c>
      <c r="G24" s="66">
        <v>109.16</v>
      </c>
    </row>
    <row r="25" spans="1:7" ht="21" customHeight="1">
      <c r="A25" s="63" t="s">
        <v>1430</v>
      </c>
      <c r="B25" s="64" t="s">
        <v>1431</v>
      </c>
      <c r="C25" s="63" t="s">
        <v>13</v>
      </c>
      <c r="D25" s="63" t="s">
        <v>1429</v>
      </c>
      <c r="E25" s="65">
        <v>8</v>
      </c>
      <c r="F25" s="66">
        <v>32.99</v>
      </c>
      <c r="G25" s="66">
        <v>266.55</v>
      </c>
    </row>
    <row r="26" spans="1:7" ht="21" customHeight="1">
      <c r="A26" s="63" t="s">
        <v>1432</v>
      </c>
      <c r="B26" s="64" t="s">
        <v>1433</v>
      </c>
      <c r="C26" s="63" t="s">
        <v>13</v>
      </c>
      <c r="D26" s="63" t="s">
        <v>1429</v>
      </c>
      <c r="E26" s="65">
        <v>8</v>
      </c>
      <c r="F26" s="66">
        <v>33.619999999999997</v>
      </c>
      <c r="G26" s="66">
        <v>271.64</v>
      </c>
    </row>
    <row r="27" spans="1:7" ht="21" customHeight="1">
      <c r="A27" s="63" t="s">
        <v>1434</v>
      </c>
      <c r="B27" s="64" t="s">
        <v>1435</v>
      </c>
      <c r="C27" s="63" t="s">
        <v>13</v>
      </c>
      <c r="D27" s="63" t="s">
        <v>1429</v>
      </c>
      <c r="E27" s="65">
        <v>8.1199999999999992</v>
      </c>
      <c r="F27" s="66">
        <v>24.88</v>
      </c>
      <c r="G27" s="66">
        <v>204.04</v>
      </c>
    </row>
    <row r="28" spans="1:7" ht="18" customHeight="1">
      <c r="A28" s="67"/>
      <c r="B28" s="67"/>
      <c r="C28" s="67"/>
      <c r="D28" s="67"/>
      <c r="E28" s="267" t="s">
        <v>1436</v>
      </c>
      <c r="F28" s="267"/>
      <c r="G28" s="68">
        <v>851.39</v>
      </c>
    </row>
    <row r="29" spans="1:7" ht="15" customHeight="1">
      <c r="A29" s="266" t="s">
        <v>1437</v>
      </c>
      <c r="B29" s="266"/>
      <c r="C29" s="62" t="s">
        <v>4</v>
      </c>
      <c r="D29" s="62" t="s">
        <v>1407</v>
      </c>
      <c r="E29" s="62" t="s">
        <v>1408</v>
      </c>
      <c r="F29" s="62" t="s">
        <v>1409</v>
      </c>
      <c r="G29" s="62" t="s">
        <v>1410</v>
      </c>
    </row>
    <row r="30" spans="1:7" ht="29.1" customHeight="1">
      <c r="A30" s="63" t="s">
        <v>1438</v>
      </c>
      <c r="B30" s="64" t="s">
        <v>1439</v>
      </c>
      <c r="C30" s="63" t="s">
        <v>13</v>
      </c>
      <c r="D30" s="63" t="s">
        <v>23</v>
      </c>
      <c r="E30" s="65">
        <v>17</v>
      </c>
      <c r="F30" s="66">
        <v>15.7</v>
      </c>
      <c r="G30" s="66">
        <v>269.56</v>
      </c>
    </row>
    <row r="31" spans="1:7" ht="15" customHeight="1">
      <c r="A31" s="67"/>
      <c r="B31" s="67"/>
      <c r="C31" s="67"/>
      <c r="D31" s="67"/>
      <c r="E31" s="267" t="s">
        <v>1440</v>
      </c>
      <c r="F31" s="267"/>
      <c r="G31" s="68">
        <v>269.56</v>
      </c>
    </row>
    <row r="32" spans="1:7" ht="15" customHeight="1">
      <c r="A32" s="67"/>
      <c r="B32" s="67"/>
      <c r="C32" s="67"/>
      <c r="D32" s="67"/>
      <c r="E32" s="284" t="s">
        <v>1441</v>
      </c>
      <c r="F32" s="284"/>
      <c r="G32" s="69">
        <v>3340.95</v>
      </c>
    </row>
    <row r="33" spans="1:7" ht="9.9499999999999993" customHeight="1">
      <c r="A33" s="67"/>
      <c r="B33" s="67"/>
      <c r="C33" s="67"/>
      <c r="D33" s="67"/>
      <c r="E33" s="285"/>
      <c r="F33" s="285"/>
      <c r="G33" s="285"/>
    </row>
    <row r="34" spans="1:7" ht="20.100000000000001" customHeight="1">
      <c r="A34" s="265" t="s">
        <v>1442</v>
      </c>
      <c r="B34" s="265"/>
      <c r="C34" s="265"/>
      <c r="D34" s="265"/>
      <c r="E34" s="265"/>
      <c r="F34" s="265"/>
      <c r="G34" s="265"/>
    </row>
    <row r="35" spans="1:7" ht="15" customHeight="1">
      <c r="A35" s="266" t="s">
        <v>1443</v>
      </c>
      <c r="B35" s="266"/>
      <c r="C35" s="62" t="s">
        <v>4</v>
      </c>
      <c r="D35" s="62" t="s">
        <v>1407</v>
      </c>
      <c r="E35" s="62" t="s">
        <v>1408</v>
      </c>
      <c r="F35" s="62" t="s">
        <v>1409</v>
      </c>
      <c r="G35" s="62" t="s">
        <v>1410</v>
      </c>
    </row>
    <row r="36" spans="1:7" ht="38.1" customHeight="1">
      <c r="A36" s="63" t="s">
        <v>1444</v>
      </c>
      <c r="B36" s="64" t="s">
        <v>26</v>
      </c>
      <c r="C36" s="63" t="s">
        <v>13</v>
      </c>
      <c r="D36" s="63" t="s">
        <v>1445</v>
      </c>
      <c r="E36" s="65">
        <v>1</v>
      </c>
      <c r="F36" s="66">
        <v>1010</v>
      </c>
      <c r="G36" s="66">
        <v>1010</v>
      </c>
    </row>
    <row r="37" spans="1:7" ht="15" customHeight="1">
      <c r="A37" s="67"/>
      <c r="B37" s="67"/>
      <c r="C37" s="67"/>
      <c r="D37" s="67"/>
      <c r="E37" s="267" t="s">
        <v>1446</v>
      </c>
      <c r="F37" s="267"/>
      <c r="G37" s="68">
        <v>1010</v>
      </c>
    </row>
    <row r="38" spans="1:7" ht="15" customHeight="1">
      <c r="A38" s="266" t="s">
        <v>1437</v>
      </c>
      <c r="B38" s="266"/>
      <c r="C38" s="62" t="s">
        <v>4</v>
      </c>
      <c r="D38" s="62" t="s">
        <v>1407</v>
      </c>
      <c r="E38" s="62" t="s">
        <v>1408</v>
      </c>
      <c r="F38" s="62" t="s">
        <v>1409</v>
      </c>
      <c r="G38" s="62" t="s">
        <v>1410</v>
      </c>
    </row>
    <row r="39" spans="1:7" ht="21" customHeight="1">
      <c r="A39" s="63" t="s">
        <v>1447</v>
      </c>
      <c r="B39" s="64" t="s">
        <v>1448</v>
      </c>
      <c r="C39" s="63" t="s">
        <v>13</v>
      </c>
      <c r="D39" s="63" t="s">
        <v>41</v>
      </c>
      <c r="E39" s="65">
        <v>9.6000000000000002E-2</v>
      </c>
      <c r="F39" s="66">
        <v>2009.65</v>
      </c>
      <c r="G39" s="66">
        <v>192.92</v>
      </c>
    </row>
    <row r="40" spans="1:7" ht="29.1" customHeight="1">
      <c r="A40" s="63" t="s">
        <v>1449</v>
      </c>
      <c r="B40" s="64" t="s">
        <v>1450</v>
      </c>
      <c r="C40" s="63" t="s">
        <v>13</v>
      </c>
      <c r="D40" s="63" t="s">
        <v>21</v>
      </c>
      <c r="E40" s="65">
        <v>0.1</v>
      </c>
      <c r="F40" s="66">
        <v>139.49</v>
      </c>
      <c r="G40" s="66">
        <v>13.94</v>
      </c>
    </row>
    <row r="41" spans="1:7" ht="15" customHeight="1">
      <c r="A41" s="67"/>
      <c r="B41" s="67"/>
      <c r="C41" s="67"/>
      <c r="D41" s="67"/>
      <c r="E41" s="267" t="s">
        <v>1440</v>
      </c>
      <c r="F41" s="267"/>
      <c r="G41" s="68">
        <v>206.86</v>
      </c>
    </row>
    <row r="42" spans="1:7" ht="15" customHeight="1">
      <c r="A42" s="67"/>
      <c r="B42" s="67"/>
      <c r="C42" s="67"/>
      <c r="D42" s="67"/>
      <c r="E42" s="284" t="s">
        <v>1441</v>
      </c>
      <c r="F42" s="284"/>
      <c r="G42" s="69">
        <v>1216.8599999999999</v>
      </c>
    </row>
    <row r="43" spans="1:7" ht="9.9499999999999993" customHeight="1">
      <c r="A43" s="67"/>
      <c r="B43" s="67"/>
      <c r="C43" s="67"/>
      <c r="D43" s="67"/>
      <c r="E43" s="285"/>
      <c r="F43" s="285"/>
      <c r="G43" s="285"/>
    </row>
    <row r="44" spans="1:7" ht="20.100000000000001" customHeight="1">
      <c r="A44" s="265" t="s">
        <v>1451</v>
      </c>
      <c r="B44" s="265"/>
      <c r="C44" s="265"/>
      <c r="D44" s="265"/>
      <c r="E44" s="265"/>
      <c r="F44" s="265"/>
      <c r="G44" s="265"/>
    </row>
    <row r="45" spans="1:7" ht="15" customHeight="1">
      <c r="A45" s="266" t="s">
        <v>1443</v>
      </c>
      <c r="B45" s="266"/>
      <c r="C45" s="62" t="s">
        <v>4</v>
      </c>
      <c r="D45" s="62" t="s">
        <v>1407</v>
      </c>
      <c r="E45" s="62" t="s">
        <v>1408</v>
      </c>
      <c r="F45" s="62" t="s">
        <v>1409</v>
      </c>
      <c r="G45" s="62" t="s">
        <v>1410</v>
      </c>
    </row>
    <row r="46" spans="1:7" ht="29.1" customHeight="1">
      <c r="A46" s="63" t="s">
        <v>1452</v>
      </c>
      <c r="B46" s="64" t="s">
        <v>30</v>
      </c>
      <c r="C46" s="63" t="s">
        <v>13</v>
      </c>
      <c r="D46" s="63" t="s">
        <v>1445</v>
      </c>
      <c r="E46" s="65">
        <v>1</v>
      </c>
      <c r="F46" s="66">
        <v>789.06</v>
      </c>
      <c r="G46" s="66">
        <v>789.06</v>
      </c>
    </row>
    <row r="47" spans="1:7" ht="15" customHeight="1">
      <c r="A47" s="67"/>
      <c r="B47" s="67"/>
      <c r="C47" s="67"/>
      <c r="D47" s="67"/>
      <c r="E47" s="267" t="s">
        <v>1446</v>
      </c>
      <c r="F47" s="267"/>
      <c r="G47" s="68">
        <v>789.06</v>
      </c>
    </row>
    <row r="48" spans="1:7" ht="15" customHeight="1">
      <c r="A48" s="266" t="s">
        <v>1437</v>
      </c>
      <c r="B48" s="266"/>
      <c r="C48" s="62" t="s">
        <v>4</v>
      </c>
      <c r="D48" s="62" t="s">
        <v>1407</v>
      </c>
      <c r="E48" s="62" t="s">
        <v>1408</v>
      </c>
      <c r="F48" s="62" t="s">
        <v>1409</v>
      </c>
      <c r="G48" s="62" t="s">
        <v>1410</v>
      </c>
    </row>
    <row r="49" spans="1:7" ht="21" customHeight="1">
      <c r="A49" s="63" t="s">
        <v>1447</v>
      </c>
      <c r="B49" s="64" t="s">
        <v>1448</v>
      </c>
      <c r="C49" s="63" t="s">
        <v>13</v>
      </c>
      <c r="D49" s="63" t="s">
        <v>41</v>
      </c>
      <c r="E49" s="65">
        <v>9.6000000000000002E-2</v>
      </c>
      <c r="F49" s="66">
        <v>2009.65</v>
      </c>
      <c r="G49" s="66">
        <v>192.92</v>
      </c>
    </row>
    <row r="50" spans="1:7" ht="29.1" customHeight="1">
      <c r="A50" s="63" t="s">
        <v>1449</v>
      </c>
      <c r="B50" s="64" t="s">
        <v>1450</v>
      </c>
      <c r="C50" s="63" t="s">
        <v>13</v>
      </c>
      <c r="D50" s="63" t="s">
        <v>21</v>
      </c>
      <c r="E50" s="65">
        <v>0.1</v>
      </c>
      <c r="F50" s="66">
        <v>139.49</v>
      </c>
      <c r="G50" s="66">
        <v>13.94</v>
      </c>
    </row>
    <row r="51" spans="1:7" ht="15" customHeight="1">
      <c r="A51" s="67"/>
      <c r="B51" s="67"/>
      <c r="C51" s="67"/>
      <c r="D51" s="67"/>
      <c r="E51" s="267" t="s">
        <v>1440</v>
      </c>
      <c r="F51" s="267"/>
      <c r="G51" s="68">
        <v>206.86</v>
      </c>
    </row>
    <row r="52" spans="1:7" ht="15" customHeight="1">
      <c r="A52" s="67"/>
      <c r="B52" s="67"/>
      <c r="C52" s="67"/>
      <c r="D52" s="67"/>
      <c r="E52" s="284" t="s">
        <v>1441</v>
      </c>
      <c r="F52" s="284"/>
      <c r="G52" s="69">
        <v>995.92</v>
      </c>
    </row>
    <row r="53" spans="1:7" ht="9.9499999999999993" customHeight="1">
      <c r="A53" s="67"/>
      <c r="B53" s="67"/>
      <c r="C53" s="67"/>
      <c r="D53" s="67"/>
      <c r="E53" s="285"/>
      <c r="F53" s="285"/>
      <c r="G53" s="285"/>
    </row>
    <row r="54" spans="1:7" ht="20.100000000000001" customHeight="1">
      <c r="A54" s="265" t="s">
        <v>1453</v>
      </c>
      <c r="B54" s="265"/>
      <c r="C54" s="265"/>
      <c r="D54" s="265"/>
      <c r="E54" s="265"/>
      <c r="F54" s="265"/>
      <c r="G54" s="265"/>
    </row>
    <row r="55" spans="1:7" ht="15" customHeight="1">
      <c r="A55" s="266" t="s">
        <v>1443</v>
      </c>
      <c r="B55" s="266"/>
      <c r="C55" s="62" t="s">
        <v>4</v>
      </c>
      <c r="D55" s="62" t="s">
        <v>1407</v>
      </c>
      <c r="E55" s="62" t="s">
        <v>1408</v>
      </c>
      <c r="F55" s="62" t="s">
        <v>1409</v>
      </c>
      <c r="G55" s="62" t="s">
        <v>1410</v>
      </c>
    </row>
    <row r="56" spans="1:7" ht="38.1" customHeight="1">
      <c r="A56" s="63" t="s">
        <v>1454</v>
      </c>
      <c r="B56" s="64" t="s">
        <v>32</v>
      </c>
      <c r="C56" s="63" t="s">
        <v>13</v>
      </c>
      <c r="D56" s="63" t="s">
        <v>1445</v>
      </c>
      <c r="E56" s="65">
        <v>1</v>
      </c>
      <c r="F56" s="66">
        <v>1262.5</v>
      </c>
      <c r="G56" s="66">
        <v>1262.5</v>
      </c>
    </row>
    <row r="57" spans="1:7" ht="15" customHeight="1">
      <c r="A57" s="67"/>
      <c r="B57" s="67"/>
      <c r="C57" s="67"/>
      <c r="D57" s="67"/>
      <c r="E57" s="267" t="s">
        <v>1446</v>
      </c>
      <c r="F57" s="267"/>
      <c r="G57" s="68">
        <v>1262.5</v>
      </c>
    </row>
    <row r="58" spans="1:7" ht="15" customHeight="1">
      <c r="A58" s="266" t="s">
        <v>1437</v>
      </c>
      <c r="B58" s="266"/>
      <c r="C58" s="62" t="s">
        <v>4</v>
      </c>
      <c r="D58" s="62" t="s">
        <v>1407</v>
      </c>
      <c r="E58" s="62" t="s">
        <v>1408</v>
      </c>
      <c r="F58" s="62" t="s">
        <v>1409</v>
      </c>
      <c r="G58" s="62" t="s">
        <v>1410</v>
      </c>
    </row>
    <row r="59" spans="1:7" ht="21" customHeight="1">
      <c r="A59" s="63" t="s">
        <v>1447</v>
      </c>
      <c r="B59" s="64" t="s">
        <v>1448</v>
      </c>
      <c r="C59" s="63" t="s">
        <v>13</v>
      </c>
      <c r="D59" s="63" t="s">
        <v>41</v>
      </c>
      <c r="E59" s="65">
        <v>9.6000000000000002E-2</v>
      </c>
      <c r="F59" s="66">
        <v>2009.65</v>
      </c>
      <c r="G59" s="66">
        <v>192.92</v>
      </c>
    </row>
    <row r="60" spans="1:7" ht="29.1" customHeight="1">
      <c r="A60" s="63" t="s">
        <v>1449</v>
      </c>
      <c r="B60" s="64" t="s">
        <v>1450</v>
      </c>
      <c r="C60" s="63" t="s">
        <v>13</v>
      </c>
      <c r="D60" s="63" t="s">
        <v>21</v>
      </c>
      <c r="E60" s="65">
        <v>0.1</v>
      </c>
      <c r="F60" s="66">
        <v>139.49</v>
      </c>
      <c r="G60" s="66">
        <v>13.94</v>
      </c>
    </row>
    <row r="61" spans="1:7" ht="15" customHeight="1">
      <c r="A61" s="67"/>
      <c r="B61" s="67"/>
      <c r="C61" s="67"/>
      <c r="D61" s="67"/>
      <c r="E61" s="267" t="s">
        <v>1440</v>
      </c>
      <c r="F61" s="267"/>
      <c r="G61" s="68">
        <v>206.86</v>
      </c>
    </row>
    <row r="62" spans="1:7" ht="15" customHeight="1">
      <c r="A62" s="67"/>
      <c r="B62" s="67"/>
      <c r="C62" s="67"/>
      <c r="D62" s="67"/>
      <c r="E62" s="284" t="s">
        <v>1441</v>
      </c>
      <c r="F62" s="284"/>
      <c r="G62" s="69">
        <v>1469.36</v>
      </c>
    </row>
    <row r="63" spans="1:7" ht="9.9499999999999993" customHeight="1">
      <c r="A63" s="67"/>
      <c r="B63" s="67"/>
      <c r="C63" s="67"/>
      <c r="D63" s="67"/>
      <c r="E63" s="285"/>
      <c r="F63" s="285"/>
      <c r="G63" s="285"/>
    </row>
    <row r="64" spans="1:7" ht="20.100000000000001" customHeight="1">
      <c r="A64" s="265" t="s">
        <v>1455</v>
      </c>
      <c r="B64" s="265"/>
      <c r="C64" s="265"/>
      <c r="D64" s="265"/>
      <c r="E64" s="265"/>
      <c r="F64" s="265"/>
      <c r="G64" s="265"/>
    </row>
    <row r="65" spans="1:7" ht="15" customHeight="1">
      <c r="A65" s="266" t="s">
        <v>1426</v>
      </c>
      <c r="B65" s="266"/>
      <c r="C65" s="62" t="s">
        <v>4</v>
      </c>
      <c r="D65" s="62" t="s">
        <v>1407</v>
      </c>
      <c r="E65" s="62" t="s">
        <v>1408</v>
      </c>
      <c r="F65" s="62" t="s">
        <v>1409</v>
      </c>
      <c r="G65" s="62" t="s">
        <v>1410</v>
      </c>
    </row>
    <row r="66" spans="1:7" ht="15" customHeight="1">
      <c r="A66" s="63" t="s">
        <v>1456</v>
      </c>
      <c r="B66" s="64" t="s">
        <v>1457</v>
      </c>
      <c r="C66" s="63" t="s">
        <v>13</v>
      </c>
      <c r="D66" s="63" t="s">
        <v>1445</v>
      </c>
      <c r="E66" s="65">
        <v>10</v>
      </c>
      <c r="F66" s="66">
        <v>5611.73</v>
      </c>
      <c r="G66" s="66">
        <v>56117.3</v>
      </c>
    </row>
    <row r="67" spans="1:7" ht="21" customHeight="1">
      <c r="A67" s="63" t="s">
        <v>1458</v>
      </c>
      <c r="B67" s="64" t="s">
        <v>1459</v>
      </c>
      <c r="C67" s="63" t="s">
        <v>13</v>
      </c>
      <c r="D67" s="63" t="s">
        <v>1445</v>
      </c>
      <c r="E67" s="65">
        <v>5</v>
      </c>
      <c r="F67" s="66">
        <v>24788.99</v>
      </c>
      <c r="G67" s="66">
        <v>123944.95</v>
      </c>
    </row>
    <row r="68" spans="1:7" ht="15" customHeight="1">
      <c r="A68" s="63" t="s">
        <v>1460</v>
      </c>
      <c r="B68" s="64" t="s">
        <v>1461</v>
      </c>
      <c r="C68" s="63" t="s">
        <v>13</v>
      </c>
      <c r="D68" s="63" t="s">
        <v>1445</v>
      </c>
      <c r="E68" s="65">
        <v>10</v>
      </c>
      <c r="F68" s="66">
        <v>18119.25</v>
      </c>
      <c r="G68" s="66">
        <v>181192.5</v>
      </c>
    </row>
    <row r="69" spans="1:7" ht="18" customHeight="1">
      <c r="A69" s="67"/>
      <c r="B69" s="67"/>
      <c r="C69" s="67"/>
      <c r="D69" s="67"/>
      <c r="E69" s="267" t="s">
        <v>1436</v>
      </c>
      <c r="F69" s="267"/>
      <c r="G69" s="68">
        <f>SUM(G66:G68)</f>
        <v>361254.75</v>
      </c>
    </row>
    <row r="70" spans="1:7" ht="15" customHeight="1">
      <c r="A70" s="67"/>
      <c r="B70" s="67"/>
      <c r="C70" s="67"/>
      <c r="D70" s="67"/>
      <c r="E70" s="284" t="s">
        <v>1441</v>
      </c>
      <c r="F70" s="284"/>
      <c r="G70" s="69">
        <f>G69</f>
        <v>361254.75</v>
      </c>
    </row>
    <row r="71" spans="1:7" ht="9.9499999999999993" customHeight="1">
      <c r="A71" s="67"/>
      <c r="B71" s="67"/>
      <c r="C71" s="67"/>
      <c r="D71" s="67"/>
      <c r="E71" s="285"/>
      <c r="F71" s="285"/>
      <c r="G71" s="285"/>
    </row>
    <row r="72" spans="1:7" ht="20.100000000000001" customHeight="1">
      <c r="A72" s="265" t="s">
        <v>1462</v>
      </c>
      <c r="B72" s="265"/>
      <c r="C72" s="265"/>
      <c r="D72" s="265"/>
      <c r="E72" s="265"/>
      <c r="F72" s="265"/>
      <c r="G72" s="265"/>
    </row>
    <row r="73" spans="1:7" ht="15" customHeight="1">
      <c r="A73" s="266" t="s">
        <v>1463</v>
      </c>
      <c r="B73" s="266"/>
      <c r="C73" s="62" t="s">
        <v>4</v>
      </c>
      <c r="D73" s="62" t="s">
        <v>1407</v>
      </c>
      <c r="E73" s="62" t="s">
        <v>1408</v>
      </c>
      <c r="F73" s="62" t="s">
        <v>1409</v>
      </c>
      <c r="G73" s="62" t="s">
        <v>1410</v>
      </c>
    </row>
    <row r="74" spans="1:7" ht="29.1" customHeight="1">
      <c r="A74" s="63" t="s">
        <v>1464</v>
      </c>
      <c r="B74" s="64" t="s">
        <v>1465</v>
      </c>
      <c r="C74" s="63" t="s">
        <v>13</v>
      </c>
      <c r="D74" s="63" t="s">
        <v>1466</v>
      </c>
      <c r="E74" s="65">
        <v>5.5219999999999998E-4</v>
      </c>
      <c r="F74" s="66">
        <v>192.17</v>
      </c>
      <c r="G74" s="66">
        <v>0.1</v>
      </c>
    </row>
    <row r="75" spans="1:7" ht="29.1" customHeight="1">
      <c r="A75" s="63" t="s">
        <v>1467</v>
      </c>
      <c r="B75" s="64" t="s">
        <v>1468</v>
      </c>
      <c r="C75" s="63" t="s">
        <v>13</v>
      </c>
      <c r="D75" s="63" t="s">
        <v>1469</v>
      </c>
      <c r="E75" s="65">
        <v>7.1000000000000002E-4</v>
      </c>
      <c r="F75" s="66">
        <v>367.63</v>
      </c>
      <c r="G75" s="66">
        <v>0.26</v>
      </c>
    </row>
    <row r="76" spans="1:7" ht="18" customHeight="1">
      <c r="A76" s="67"/>
      <c r="B76" s="67"/>
      <c r="C76" s="67"/>
      <c r="D76" s="67"/>
      <c r="E76" s="267" t="s">
        <v>1470</v>
      </c>
      <c r="F76" s="267"/>
      <c r="G76" s="68">
        <v>0.36</v>
      </c>
    </row>
    <row r="77" spans="1:7" ht="15" customHeight="1">
      <c r="A77" s="266" t="s">
        <v>1406</v>
      </c>
      <c r="B77" s="266"/>
      <c r="C77" s="62" t="s">
        <v>4</v>
      </c>
      <c r="D77" s="62" t="s">
        <v>1407</v>
      </c>
      <c r="E77" s="62" t="s">
        <v>1408</v>
      </c>
      <c r="F77" s="62" t="s">
        <v>1409</v>
      </c>
      <c r="G77" s="62" t="s">
        <v>1410</v>
      </c>
    </row>
    <row r="78" spans="1:7" ht="21" customHeight="1">
      <c r="A78" s="63" t="s">
        <v>1471</v>
      </c>
      <c r="B78" s="64" t="s">
        <v>1472</v>
      </c>
      <c r="C78" s="63" t="s">
        <v>13</v>
      </c>
      <c r="D78" s="63" t="s">
        <v>56</v>
      </c>
      <c r="E78" s="65">
        <v>0.51673250000000004</v>
      </c>
      <c r="F78" s="66">
        <v>8.02</v>
      </c>
      <c r="G78" s="66">
        <v>4.1399999999999997</v>
      </c>
    </row>
    <row r="79" spans="1:7" ht="21" customHeight="1">
      <c r="A79" s="63" t="s">
        <v>1473</v>
      </c>
      <c r="B79" s="64" t="s">
        <v>1474</v>
      </c>
      <c r="C79" s="63" t="s">
        <v>13</v>
      </c>
      <c r="D79" s="63" t="s">
        <v>56</v>
      </c>
      <c r="E79" s="65">
        <v>6.424E-3</v>
      </c>
      <c r="F79" s="66">
        <v>9.1</v>
      </c>
      <c r="G79" s="66">
        <v>0.05</v>
      </c>
    </row>
    <row r="80" spans="1:7" ht="21" customHeight="1">
      <c r="A80" s="63" t="s">
        <v>1475</v>
      </c>
      <c r="B80" s="64" t="s">
        <v>1476</v>
      </c>
      <c r="C80" s="63" t="s">
        <v>13</v>
      </c>
      <c r="D80" s="63" t="s">
        <v>56</v>
      </c>
      <c r="E80" s="65">
        <v>1.8177E-3</v>
      </c>
      <c r="F80" s="66">
        <v>9.25</v>
      </c>
      <c r="G80" s="66">
        <v>0.01</v>
      </c>
    </row>
    <row r="81" spans="1:7" ht="21" customHeight="1">
      <c r="A81" s="63" t="s">
        <v>1477</v>
      </c>
      <c r="B81" s="64" t="s">
        <v>1478</v>
      </c>
      <c r="C81" s="63" t="s">
        <v>13</v>
      </c>
      <c r="D81" s="63" t="s">
        <v>56</v>
      </c>
      <c r="E81" s="65">
        <v>3.0000000000000001E-3</v>
      </c>
      <c r="F81" s="66">
        <v>62.81</v>
      </c>
      <c r="G81" s="66">
        <v>0.18</v>
      </c>
    </row>
    <row r="82" spans="1:7" ht="29.1" customHeight="1">
      <c r="A82" s="63" t="s">
        <v>1479</v>
      </c>
      <c r="B82" s="64" t="s">
        <v>1480</v>
      </c>
      <c r="C82" s="63" t="s">
        <v>13</v>
      </c>
      <c r="D82" s="63" t="s">
        <v>21</v>
      </c>
      <c r="E82" s="65">
        <v>3.0056000000000002E-3</v>
      </c>
      <c r="F82" s="66">
        <v>7.17</v>
      </c>
      <c r="G82" s="66">
        <v>0.02</v>
      </c>
    </row>
    <row r="83" spans="1:7" ht="21" customHeight="1">
      <c r="A83" s="63" t="s">
        <v>1481</v>
      </c>
      <c r="B83" s="64" t="s">
        <v>1482</v>
      </c>
      <c r="C83" s="63" t="s">
        <v>13</v>
      </c>
      <c r="D83" s="63" t="s">
        <v>1483</v>
      </c>
      <c r="E83" s="65">
        <v>1.6000000000000001E-3</v>
      </c>
      <c r="F83" s="66">
        <v>218.47</v>
      </c>
      <c r="G83" s="66">
        <v>0.34</v>
      </c>
    </row>
    <row r="84" spans="1:7" ht="29.1" customHeight="1">
      <c r="A84" s="63" t="s">
        <v>1484</v>
      </c>
      <c r="B84" s="64" t="s">
        <v>1485</v>
      </c>
      <c r="C84" s="63" t="s">
        <v>13</v>
      </c>
      <c r="D84" s="63" t="s">
        <v>56</v>
      </c>
      <c r="E84" s="65">
        <v>0.56602580000000002</v>
      </c>
      <c r="F84" s="66">
        <v>9.1199999999999992</v>
      </c>
      <c r="G84" s="66">
        <v>5.16</v>
      </c>
    </row>
    <row r="85" spans="1:7" ht="15" customHeight="1">
      <c r="A85" s="67"/>
      <c r="B85" s="67"/>
      <c r="C85" s="67"/>
      <c r="D85" s="67"/>
      <c r="E85" s="267" t="s">
        <v>1425</v>
      </c>
      <c r="F85" s="267"/>
      <c r="G85" s="68">
        <v>9.9</v>
      </c>
    </row>
    <row r="86" spans="1:7" ht="15" customHeight="1">
      <c r="A86" s="266" t="s">
        <v>1426</v>
      </c>
      <c r="B86" s="266"/>
      <c r="C86" s="62" t="s">
        <v>4</v>
      </c>
      <c r="D86" s="62" t="s">
        <v>1407</v>
      </c>
      <c r="E86" s="62" t="s">
        <v>1408</v>
      </c>
      <c r="F86" s="62" t="s">
        <v>1409</v>
      </c>
      <c r="G86" s="62" t="s">
        <v>1410</v>
      </c>
    </row>
    <row r="87" spans="1:7" ht="21" customHeight="1">
      <c r="A87" s="63" t="s">
        <v>1486</v>
      </c>
      <c r="B87" s="64" t="s">
        <v>1487</v>
      </c>
      <c r="C87" s="63" t="s">
        <v>13</v>
      </c>
      <c r="D87" s="63" t="s">
        <v>1429</v>
      </c>
      <c r="E87" s="65">
        <v>9.1509999999999996E-4</v>
      </c>
      <c r="F87" s="66">
        <v>26.15</v>
      </c>
      <c r="G87" s="66">
        <v>0.02</v>
      </c>
    </row>
    <row r="88" spans="1:7" ht="21" customHeight="1">
      <c r="A88" s="63" t="s">
        <v>1488</v>
      </c>
      <c r="B88" s="64" t="s">
        <v>1489</v>
      </c>
      <c r="C88" s="63" t="s">
        <v>13</v>
      </c>
      <c r="D88" s="63" t="s">
        <v>1429</v>
      </c>
      <c r="E88" s="65">
        <v>4.9541000000000003E-3</v>
      </c>
      <c r="F88" s="66">
        <v>29.01</v>
      </c>
      <c r="G88" s="66">
        <v>0.14000000000000001</v>
      </c>
    </row>
    <row r="89" spans="1:7" ht="15" customHeight="1">
      <c r="A89" s="63" t="s">
        <v>1490</v>
      </c>
      <c r="B89" s="64" t="s">
        <v>1491</v>
      </c>
      <c r="C89" s="63" t="s">
        <v>13</v>
      </c>
      <c r="D89" s="63" t="s">
        <v>1429</v>
      </c>
      <c r="E89" s="65">
        <v>4.9857E-3</v>
      </c>
      <c r="F89" s="66">
        <v>34.700000000000003</v>
      </c>
      <c r="G89" s="66">
        <v>0.17</v>
      </c>
    </row>
    <row r="90" spans="1:7" ht="18" customHeight="1">
      <c r="A90" s="67"/>
      <c r="B90" s="67"/>
      <c r="C90" s="67"/>
      <c r="D90" s="67"/>
      <c r="E90" s="267" t="s">
        <v>1436</v>
      </c>
      <c r="F90" s="267"/>
      <c r="G90" s="68">
        <v>0.33</v>
      </c>
    </row>
    <row r="91" spans="1:7" ht="15" customHeight="1">
      <c r="A91" s="266" t="s">
        <v>1437</v>
      </c>
      <c r="B91" s="266"/>
      <c r="C91" s="62" t="s">
        <v>4</v>
      </c>
      <c r="D91" s="62" t="s">
        <v>1407</v>
      </c>
      <c r="E91" s="62" t="s">
        <v>1408</v>
      </c>
      <c r="F91" s="62" t="s">
        <v>1409</v>
      </c>
      <c r="G91" s="62" t="s">
        <v>1410</v>
      </c>
    </row>
    <row r="92" spans="1:7" ht="21" customHeight="1">
      <c r="A92" s="63" t="s">
        <v>1492</v>
      </c>
      <c r="B92" s="64" t="s">
        <v>1493</v>
      </c>
      <c r="C92" s="63" t="s">
        <v>13</v>
      </c>
      <c r="D92" s="63" t="s">
        <v>14</v>
      </c>
      <c r="E92" s="65">
        <v>7.8887499999999999E-2</v>
      </c>
      <c r="F92" s="66">
        <v>25.42</v>
      </c>
      <c r="G92" s="66">
        <v>2</v>
      </c>
    </row>
    <row r="93" spans="1:7" ht="15" customHeight="1">
      <c r="A93" s="67"/>
      <c r="B93" s="67"/>
      <c r="C93" s="67"/>
      <c r="D93" s="67"/>
      <c r="E93" s="267" t="s">
        <v>1440</v>
      </c>
      <c r="F93" s="267"/>
      <c r="G93" s="68">
        <v>2</v>
      </c>
    </row>
    <row r="94" spans="1:7" ht="15" customHeight="1">
      <c r="A94" s="67"/>
      <c r="B94" s="67"/>
      <c r="C94" s="67"/>
      <c r="D94" s="67"/>
      <c r="E94" s="284" t="s">
        <v>1441</v>
      </c>
      <c r="F94" s="284"/>
      <c r="G94" s="69">
        <v>12.59</v>
      </c>
    </row>
    <row r="95" spans="1:7" ht="9.9499999999999993" customHeight="1">
      <c r="A95" s="67"/>
      <c r="B95" s="67"/>
      <c r="C95" s="67"/>
      <c r="D95" s="67"/>
      <c r="E95" s="285"/>
      <c r="F95" s="285"/>
      <c r="G95" s="285"/>
    </row>
    <row r="96" spans="1:7" ht="20.100000000000001" customHeight="1">
      <c r="A96" s="265" t="s">
        <v>1494</v>
      </c>
      <c r="B96" s="265"/>
      <c r="C96" s="265"/>
      <c r="D96" s="265"/>
      <c r="E96" s="265"/>
      <c r="F96" s="265"/>
      <c r="G96" s="265"/>
    </row>
    <row r="97" spans="1:7" ht="15" customHeight="1">
      <c r="A97" s="266" t="s">
        <v>1406</v>
      </c>
      <c r="B97" s="266"/>
      <c r="C97" s="62" t="s">
        <v>4</v>
      </c>
      <c r="D97" s="62" t="s">
        <v>1407</v>
      </c>
      <c r="E97" s="62" t="s">
        <v>1408</v>
      </c>
      <c r="F97" s="62" t="s">
        <v>1409</v>
      </c>
      <c r="G97" s="62" t="s">
        <v>1410</v>
      </c>
    </row>
    <row r="98" spans="1:7" ht="29.1" customHeight="1">
      <c r="A98" s="63" t="s">
        <v>1495</v>
      </c>
      <c r="B98" s="64" t="s">
        <v>1496</v>
      </c>
      <c r="C98" s="63" t="s">
        <v>13</v>
      </c>
      <c r="D98" s="63" t="s">
        <v>21</v>
      </c>
      <c r="E98" s="65">
        <v>1.7050000000000001</v>
      </c>
      <c r="F98" s="66">
        <v>0.24</v>
      </c>
      <c r="G98" s="66">
        <v>0.4</v>
      </c>
    </row>
    <row r="99" spans="1:7" ht="21" customHeight="1">
      <c r="A99" s="63" t="s">
        <v>1497</v>
      </c>
      <c r="B99" s="64" t="s">
        <v>1498</v>
      </c>
      <c r="C99" s="63" t="s">
        <v>13</v>
      </c>
      <c r="D99" s="63" t="s">
        <v>23</v>
      </c>
      <c r="E99" s="65">
        <v>2.3220000000000001</v>
      </c>
      <c r="F99" s="66">
        <v>3.01</v>
      </c>
      <c r="G99" s="66">
        <v>6.98</v>
      </c>
    </row>
    <row r="100" spans="1:7" ht="15" customHeight="1">
      <c r="A100" s="63" t="s">
        <v>1499</v>
      </c>
      <c r="B100" s="64" t="s">
        <v>1500</v>
      </c>
      <c r="C100" s="63" t="s">
        <v>13</v>
      </c>
      <c r="D100" s="63" t="s">
        <v>56</v>
      </c>
      <c r="E100" s="65">
        <v>0.748</v>
      </c>
      <c r="F100" s="66">
        <v>71.239999999999995</v>
      </c>
      <c r="G100" s="66">
        <v>53.28</v>
      </c>
    </row>
    <row r="101" spans="1:7" ht="15" customHeight="1">
      <c r="A101" s="63" t="s">
        <v>1501</v>
      </c>
      <c r="B101" s="64" t="s">
        <v>1502</v>
      </c>
      <c r="C101" s="63" t="s">
        <v>13</v>
      </c>
      <c r="D101" s="63" t="s">
        <v>21</v>
      </c>
      <c r="E101" s="65">
        <v>0.309</v>
      </c>
      <c r="F101" s="66">
        <v>20.41</v>
      </c>
      <c r="G101" s="66">
        <v>6.3</v>
      </c>
    </row>
    <row r="102" spans="1:7" ht="15" customHeight="1">
      <c r="A102" s="63" t="s">
        <v>1503</v>
      </c>
      <c r="B102" s="64" t="s">
        <v>1504</v>
      </c>
      <c r="C102" s="63" t="s">
        <v>13</v>
      </c>
      <c r="D102" s="63" t="s">
        <v>14</v>
      </c>
      <c r="E102" s="65">
        <v>1</v>
      </c>
      <c r="F102" s="66">
        <v>219.67</v>
      </c>
      <c r="G102" s="66">
        <v>219.67</v>
      </c>
    </row>
    <row r="103" spans="1:7" ht="15" customHeight="1">
      <c r="A103" s="67"/>
      <c r="B103" s="67"/>
      <c r="C103" s="67"/>
      <c r="D103" s="67"/>
      <c r="E103" s="267" t="s">
        <v>1425</v>
      </c>
      <c r="F103" s="267"/>
      <c r="G103" s="68">
        <v>286.63</v>
      </c>
    </row>
    <row r="104" spans="1:7" ht="15" customHeight="1">
      <c r="A104" s="266" t="s">
        <v>1426</v>
      </c>
      <c r="B104" s="266"/>
      <c r="C104" s="62" t="s">
        <v>4</v>
      </c>
      <c r="D104" s="62" t="s">
        <v>1407</v>
      </c>
      <c r="E104" s="62" t="s">
        <v>1408</v>
      </c>
      <c r="F104" s="62" t="s">
        <v>1409</v>
      </c>
      <c r="G104" s="62" t="s">
        <v>1410</v>
      </c>
    </row>
    <row r="105" spans="1:7" ht="15" customHeight="1">
      <c r="A105" s="63" t="s">
        <v>1434</v>
      </c>
      <c r="B105" s="64" t="s">
        <v>1505</v>
      </c>
      <c r="C105" s="63" t="s">
        <v>13</v>
      </c>
      <c r="D105" s="63" t="s">
        <v>1429</v>
      </c>
      <c r="E105" s="65">
        <v>1.3779999999999999</v>
      </c>
      <c r="F105" s="66">
        <v>24.88</v>
      </c>
      <c r="G105" s="66">
        <v>34.28</v>
      </c>
    </row>
    <row r="106" spans="1:7" ht="15" customHeight="1">
      <c r="A106" s="63" t="s">
        <v>1506</v>
      </c>
      <c r="B106" s="64" t="s">
        <v>1507</v>
      </c>
      <c r="C106" s="63" t="s">
        <v>13</v>
      </c>
      <c r="D106" s="63" t="s">
        <v>1429</v>
      </c>
      <c r="E106" s="65">
        <v>1.4179999999999999</v>
      </c>
      <c r="F106" s="66">
        <v>27.02</v>
      </c>
      <c r="G106" s="66">
        <v>38.31</v>
      </c>
    </row>
    <row r="107" spans="1:7" ht="18" customHeight="1">
      <c r="A107" s="67"/>
      <c r="B107" s="67"/>
      <c r="C107" s="67"/>
      <c r="D107" s="67"/>
      <c r="E107" s="267" t="s">
        <v>1436</v>
      </c>
      <c r="F107" s="267"/>
      <c r="G107" s="68">
        <v>72.59</v>
      </c>
    </row>
    <row r="108" spans="1:7" ht="15" customHeight="1">
      <c r="A108" s="67"/>
      <c r="B108" s="67"/>
      <c r="C108" s="67"/>
      <c r="D108" s="67"/>
      <c r="E108" s="284" t="s">
        <v>1441</v>
      </c>
      <c r="F108" s="284"/>
      <c r="G108" s="69">
        <v>359.22</v>
      </c>
    </row>
    <row r="109" spans="1:7" ht="9.9499999999999993" customHeight="1">
      <c r="A109" s="67"/>
      <c r="B109" s="67"/>
      <c r="C109" s="67"/>
      <c r="D109" s="67"/>
      <c r="E109" s="285"/>
      <c r="F109" s="285"/>
      <c r="G109" s="285"/>
    </row>
    <row r="110" spans="1:7" ht="20.100000000000001" customHeight="1">
      <c r="A110" s="265" t="s">
        <v>1508</v>
      </c>
      <c r="B110" s="265"/>
      <c r="C110" s="265"/>
      <c r="D110" s="265"/>
      <c r="E110" s="265"/>
      <c r="F110" s="265"/>
      <c r="G110" s="265"/>
    </row>
    <row r="111" spans="1:7" ht="15" customHeight="1">
      <c r="A111" s="266" t="s">
        <v>1437</v>
      </c>
      <c r="B111" s="266"/>
      <c r="C111" s="62" t="s">
        <v>4</v>
      </c>
      <c r="D111" s="62" t="s">
        <v>1407</v>
      </c>
      <c r="E111" s="62" t="s">
        <v>1408</v>
      </c>
      <c r="F111" s="62" t="s">
        <v>1409</v>
      </c>
      <c r="G111" s="62" t="s">
        <v>1410</v>
      </c>
    </row>
    <row r="112" spans="1:7" ht="29.1" customHeight="1">
      <c r="A112" s="63" t="s">
        <v>1509</v>
      </c>
      <c r="B112" s="64" t="s">
        <v>1510</v>
      </c>
      <c r="C112" s="63" t="s">
        <v>13</v>
      </c>
      <c r="D112" s="63" t="s">
        <v>21</v>
      </c>
      <c r="E112" s="65">
        <v>0.53</v>
      </c>
      <c r="F112" s="66">
        <v>1248.1400000000001</v>
      </c>
      <c r="G112" s="66">
        <v>661.51</v>
      </c>
    </row>
    <row r="113" spans="1:7" ht="15" customHeight="1">
      <c r="A113" s="67"/>
      <c r="B113" s="67"/>
      <c r="C113" s="67"/>
      <c r="D113" s="67"/>
      <c r="E113" s="267" t="s">
        <v>1440</v>
      </c>
      <c r="F113" s="267"/>
      <c r="G113" s="68">
        <v>661.51</v>
      </c>
    </row>
    <row r="114" spans="1:7" ht="15" customHeight="1">
      <c r="A114" s="67"/>
      <c r="B114" s="67"/>
      <c r="C114" s="67"/>
      <c r="D114" s="67"/>
      <c r="E114" s="284" t="s">
        <v>1441</v>
      </c>
      <c r="F114" s="284"/>
      <c r="G114" s="69">
        <v>661.51</v>
      </c>
    </row>
    <row r="115" spans="1:7" ht="9.9499999999999993" customHeight="1">
      <c r="A115" s="67"/>
      <c r="B115" s="67"/>
      <c r="C115" s="67"/>
      <c r="D115" s="67"/>
      <c r="E115" s="285"/>
      <c r="F115" s="285"/>
      <c r="G115" s="285"/>
    </row>
    <row r="116" spans="1:7" ht="27" customHeight="1">
      <c r="A116" s="265" t="s">
        <v>1511</v>
      </c>
      <c r="B116" s="265"/>
      <c r="C116" s="265"/>
      <c r="D116" s="265"/>
      <c r="E116" s="265"/>
      <c r="F116" s="265"/>
      <c r="G116" s="265"/>
    </row>
    <row r="117" spans="1:7" ht="15" customHeight="1">
      <c r="A117" s="266" t="s">
        <v>1437</v>
      </c>
      <c r="B117" s="266"/>
      <c r="C117" s="62" t="s">
        <v>4</v>
      </c>
      <c r="D117" s="62" t="s">
        <v>1407</v>
      </c>
      <c r="E117" s="62" t="s">
        <v>1408</v>
      </c>
      <c r="F117" s="62" t="s">
        <v>1409</v>
      </c>
      <c r="G117" s="62" t="s">
        <v>1410</v>
      </c>
    </row>
    <row r="118" spans="1:7" ht="29.1" customHeight="1">
      <c r="A118" s="63" t="s">
        <v>1512</v>
      </c>
      <c r="B118" s="64" t="s">
        <v>1513</v>
      </c>
      <c r="C118" s="63" t="s">
        <v>13</v>
      </c>
      <c r="D118" s="63" t="s">
        <v>23</v>
      </c>
      <c r="E118" s="65">
        <v>9.8000000000000007</v>
      </c>
      <c r="F118" s="66">
        <v>12.07</v>
      </c>
      <c r="G118" s="66">
        <v>118.28</v>
      </c>
    </row>
    <row r="119" spans="1:7" ht="29.1" customHeight="1">
      <c r="A119" s="63" t="s">
        <v>1514</v>
      </c>
      <c r="B119" s="64" t="s">
        <v>1515</v>
      </c>
      <c r="C119" s="63" t="s">
        <v>13</v>
      </c>
      <c r="D119" s="63" t="s">
        <v>21</v>
      </c>
      <c r="E119" s="65">
        <v>1</v>
      </c>
      <c r="F119" s="66">
        <v>510.11</v>
      </c>
      <c r="G119" s="66">
        <v>510.11</v>
      </c>
    </row>
    <row r="120" spans="1:7" ht="38.1" customHeight="1">
      <c r="A120" s="63" t="s">
        <v>1516</v>
      </c>
      <c r="B120" s="64" t="s">
        <v>1517</v>
      </c>
      <c r="C120" s="63" t="s">
        <v>13</v>
      </c>
      <c r="D120" s="63" t="s">
        <v>21</v>
      </c>
      <c r="E120" s="65">
        <v>1</v>
      </c>
      <c r="F120" s="66">
        <v>170.06</v>
      </c>
      <c r="G120" s="66">
        <v>170.06</v>
      </c>
    </row>
    <row r="121" spans="1:7" ht="38.1" customHeight="1">
      <c r="A121" s="63" t="s">
        <v>1518</v>
      </c>
      <c r="B121" s="64" t="s">
        <v>1519</v>
      </c>
      <c r="C121" s="63" t="s">
        <v>13</v>
      </c>
      <c r="D121" s="63" t="s">
        <v>21</v>
      </c>
      <c r="E121" s="65">
        <v>1</v>
      </c>
      <c r="F121" s="66">
        <v>370.59</v>
      </c>
      <c r="G121" s="66">
        <v>370.59</v>
      </c>
    </row>
    <row r="122" spans="1:7" ht="15" customHeight="1">
      <c r="A122" s="67"/>
      <c r="B122" s="67"/>
      <c r="C122" s="67"/>
      <c r="D122" s="67"/>
      <c r="E122" s="267" t="s">
        <v>1440</v>
      </c>
      <c r="F122" s="267"/>
      <c r="G122" s="68">
        <v>1169.04</v>
      </c>
    </row>
    <row r="123" spans="1:7" ht="15" customHeight="1">
      <c r="A123" s="67"/>
      <c r="B123" s="67"/>
      <c r="C123" s="67"/>
      <c r="D123" s="67"/>
      <c r="E123" s="284" t="s">
        <v>1441</v>
      </c>
      <c r="F123" s="284"/>
      <c r="G123" s="69">
        <v>1169.04</v>
      </c>
    </row>
    <row r="124" spans="1:7" ht="9.9499999999999993" customHeight="1">
      <c r="A124" s="67"/>
      <c r="B124" s="67"/>
      <c r="C124" s="67"/>
      <c r="D124" s="67"/>
      <c r="E124" s="285"/>
      <c r="F124" s="285"/>
      <c r="G124" s="285"/>
    </row>
    <row r="125" spans="1:7" ht="20.100000000000001" customHeight="1">
      <c r="A125" s="265" t="s">
        <v>1520</v>
      </c>
      <c r="B125" s="265"/>
      <c r="C125" s="265"/>
      <c r="D125" s="265"/>
      <c r="E125" s="265"/>
      <c r="F125" s="265"/>
      <c r="G125" s="265"/>
    </row>
    <row r="126" spans="1:7" ht="15" customHeight="1">
      <c r="A126" s="266" t="s">
        <v>1437</v>
      </c>
      <c r="B126" s="266"/>
      <c r="C126" s="62" t="s">
        <v>4</v>
      </c>
      <c r="D126" s="62" t="s">
        <v>1407</v>
      </c>
      <c r="E126" s="62" t="s">
        <v>1408</v>
      </c>
      <c r="F126" s="62" t="s">
        <v>1409</v>
      </c>
      <c r="G126" s="62" t="s">
        <v>1410</v>
      </c>
    </row>
    <row r="127" spans="1:7" ht="29.1" customHeight="1">
      <c r="A127" s="63" t="s">
        <v>1512</v>
      </c>
      <c r="B127" s="64" t="s">
        <v>1513</v>
      </c>
      <c r="C127" s="63" t="s">
        <v>13</v>
      </c>
      <c r="D127" s="63" t="s">
        <v>23</v>
      </c>
      <c r="E127" s="65">
        <v>10</v>
      </c>
      <c r="F127" s="66">
        <v>12.07</v>
      </c>
      <c r="G127" s="66">
        <v>120.7</v>
      </c>
    </row>
    <row r="128" spans="1:7" ht="29.1" customHeight="1">
      <c r="A128" s="63" t="s">
        <v>1514</v>
      </c>
      <c r="B128" s="64" t="s">
        <v>1515</v>
      </c>
      <c r="C128" s="63" t="s">
        <v>13</v>
      </c>
      <c r="D128" s="63" t="s">
        <v>21</v>
      </c>
      <c r="E128" s="65">
        <v>1</v>
      </c>
      <c r="F128" s="66">
        <v>510.11</v>
      </c>
      <c r="G128" s="66">
        <v>510.11</v>
      </c>
    </row>
    <row r="129" spans="1:7" ht="38.1" customHeight="1">
      <c r="A129" s="63" t="s">
        <v>1521</v>
      </c>
      <c r="B129" s="64" t="s">
        <v>1522</v>
      </c>
      <c r="C129" s="63" t="s">
        <v>13</v>
      </c>
      <c r="D129" s="63" t="s">
        <v>21</v>
      </c>
      <c r="E129" s="65">
        <v>1</v>
      </c>
      <c r="F129" s="66">
        <v>197.61</v>
      </c>
      <c r="G129" s="66">
        <v>197.61</v>
      </c>
    </row>
    <row r="130" spans="1:7" ht="29.1" customHeight="1">
      <c r="A130" s="63" t="s">
        <v>1523</v>
      </c>
      <c r="B130" s="64" t="s">
        <v>1524</v>
      </c>
      <c r="C130" s="63" t="s">
        <v>13</v>
      </c>
      <c r="D130" s="63" t="s">
        <v>21</v>
      </c>
      <c r="E130" s="65">
        <v>1</v>
      </c>
      <c r="F130" s="66">
        <v>1249.49</v>
      </c>
      <c r="G130" s="66">
        <v>1249.49</v>
      </c>
    </row>
    <row r="131" spans="1:7" ht="15" customHeight="1">
      <c r="A131" s="67"/>
      <c r="B131" s="67"/>
      <c r="C131" s="67"/>
      <c r="D131" s="67"/>
      <c r="E131" s="267" t="s">
        <v>1440</v>
      </c>
      <c r="F131" s="267"/>
      <c r="G131" s="68">
        <v>2077.91</v>
      </c>
    </row>
    <row r="132" spans="1:7" ht="15" customHeight="1">
      <c r="A132" s="67"/>
      <c r="B132" s="67"/>
      <c r="C132" s="67"/>
      <c r="D132" s="67"/>
      <c r="E132" s="284" t="s">
        <v>1441</v>
      </c>
      <c r="F132" s="284"/>
      <c r="G132" s="69">
        <v>2077.91</v>
      </c>
    </row>
    <row r="133" spans="1:7" ht="9.9499999999999993" customHeight="1">
      <c r="A133" s="67"/>
      <c r="B133" s="67"/>
      <c r="C133" s="67"/>
      <c r="D133" s="67"/>
      <c r="E133" s="285"/>
      <c r="F133" s="285"/>
      <c r="G133" s="285"/>
    </row>
    <row r="134" spans="1:7" ht="27" customHeight="1">
      <c r="A134" s="265" t="s">
        <v>1525</v>
      </c>
      <c r="B134" s="265"/>
      <c r="C134" s="265"/>
      <c r="D134" s="265"/>
      <c r="E134" s="265"/>
      <c r="F134" s="265"/>
      <c r="G134" s="265"/>
    </row>
    <row r="135" spans="1:7" ht="15" customHeight="1">
      <c r="A135" s="266" t="s">
        <v>1437</v>
      </c>
      <c r="B135" s="266"/>
      <c r="C135" s="62" t="s">
        <v>4</v>
      </c>
      <c r="D135" s="62" t="s">
        <v>1407</v>
      </c>
      <c r="E135" s="62" t="s">
        <v>1408</v>
      </c>
      <c r="F135" s="62" t="s">
        <v>1409</v>
      </c>
      <c r="G135" s="62" t="s">
        <v>1410</v>
      </c>
    </row>
    <row r="136" spans="1:7" ht="29.1" customHeight="1">
      <c r="A136" s="63" t="s">
        <v>1512</v>
      </c>
      <c r="B136" s="64" t="s">
        <v>1513</v>
      </c>
      <c r="C136" s="63" t="s">
        <v>13</v>
      </c>
      <c r="D136" s="63" t="s">
        <v>23</v>
      </c>
      <c r="E136" s="65">
        <v>10</v>
      </c>
      <c r="F136" s="66">
        <v>12.07</v>
      </c>
      <c r="G136" s="66">
        <v>120.7</v>
      </c>
    </row>
    <row r="137" spans="1:7" ht="29.1" customHeight="1">
      <c r="A137" s="63" t="s">
        <v>1514</v>
      </c>
      <c r="B137" s="64" t="s">
        <v>1515</v>
      </c>
      <c r="C137" s="63" t="s">
        <v>13</v>
      </c>
      <c r="D137" s="63" t="s">
        <v>21</v>
      </c>
      <c r="E137" s="65">
        <v>1</v>
      </c>
      <c r="F137" s="66">
        <v>510.11</v>
      </c>
      <c r="G137" s="66">
        <v>510.11</v>
      </c>
    </row>
    <row r="138" spans="1:7" ht="38.1" customHeight="1">
      <c r="A138" s="63" t="s">
        <v>1521</v>
      </c>
      <c r="B138" s="64" t="s">
        <v>1522</v>
      </c>
      <c r="C138" s="63" t="s">
        <v>13</v>
      </c>
      <c r="D138" s="63" t="s">
        <v>21</v>
      </c>
      <c r="E138" s="65">
        <v>1</v>
      </c>
      <c r="F138" s="66">
        <v>197.61</v>
      </c>
      <c r="G138" s="66">
        <v>197.61</v>
      </c>
    </row>
    <row r="139" spans="1:7" ht="29.1" customHeight="1">
      <c r="A139" s="63" t="s">
        <v>1526</v>
      </c>
      <c r="B139" s="64" t="s">
        <v>1527</v>
      </c>
      <c r="C139" s="63" t="s">
        <v>13</v>
      </c>
      <c r="D139" s="63" t="s">
        <v>21</v>
      </c>
      <c r="E139" s="65">
        <v>1</v>
      </c>
      <c r="F139" s="66">
        <v>449.57</v>
      </c>
      <c r="G139" s="66">
        <v>449.57</v>
      </c>
    </row>
    <row r="140" spans="1:7" ht="15" customHeight="1">
      <c r="A140" s="67"/>
      <c r="B140" s="67"/>
      <c r="C140" s="67"/>
      <c r="D140" s="67"/>
      <c r="E140" s="267" t="s">
        <v>1440</v>
      </c>
      <c r="F140" s="267"/>
      <c r="G140" s="68">
        <v>1277.99</v>
      </c>
    </row>
    <row r="141" spans="1:7" ht="15" customHeight="1">
      <c r="A141" s="67"/>
      <c r="B141" s="67"/>
      <c r="C141" s="67"/>
      <c r="D141" s="67"/>
      <c r="E141" s="284" t="s">
        <v>1441</v>
      </c>
      <c r="F141" s="284"/>
      <c r="G141" s="69">
        <v>1277.99</v>
      </c>
    </row>
    <row r="142" spans="1:7" ht="9.9499999999999993" customHeight="1">
      <c r="A142" s="67"/>
      <c r="B142" s="67"/>
      <c r="C142" s="67"/>
      <c r="D142" s="67"/>
      <c r="E142" s="285"/>
      <c r="F142" s="285"/>
      <c r="G142" s="285"/>
    </row>
    <row r="143" spans="1:7" ht="27" customHeight="1">
      <c r="A143" s="265" t="s">
        <v>1528</v>
      </c>
      <c r="B143" s="265"/>
      <c r="C143" s="265"/>
      <c r="D143" s="265"/>
      <c r="E143" s="265"/>
      <c r="F143" s="265"/>
      <c r="G143" s="265"/>
    </row>
    <row r="144" spans="1:7" ht="15" customHeight="1">
      <c r="A144" s="266" t="s">
        <v>1437</v>
      </c>
      <c r="B144" s="266"/>
      <c r="C144" s="62" t="s">
        <v>4</v>
      </c>
      <c r="D144" s="62" t="s">
        <v>1407</v>
      </c>
      <c r="E144" s="62" t="s">
        <v>1408</v>
      </c>
      <c r="F144" s="62" t="s">
        <v>1409</v>
      </c>
      <c r="G144" s="62" t="s">
        <v>1410</v>
      </c>
    </row>
    <row r="145" spans="1:7" ht="29.1" customHeight="1">
      <c r="A145" s="63" t="s">
        <v>1512</v>
      </c>
      <c r="B145" s="64" t="s">
        <v>1513</v>
      </c>
      <c r="C145" s="63" t="s">
        <v>13</v>
      </c>
      <c r="D145" s="63" t="s">
        <v>23</v>
      </c>
      <c r="E145" s="65">
        <v>10</v>
      </c>
      <c r="F145" s="66">
        <v>12.07</v>
      </c>
      <c r="G145" s="66">
        <v>120.7</v>
      </c>
    </row>
    <row r="146" spans="1:7" ht="29.1" customHeight="1">
      <c r="A146" s="63" t="s">
        <v>1514</v>
      </c>
      <c r="B146" s="64" t="s">
        <v>1515</v>
      </c>
      <c r="C146" s="63" t="s">
        <v>13</v>
      </c>
      <c r="D146" s="63" t="s">
        <v>21</v>
      </c>
      <c r="E146" s="65">
        <v>1</v>
      </c>
      <c r="F146" s="66">
        <v>510.11</v>
      </c>
      <c r="G146" s="66">
        <v>510.11</v>
      </c>
    </row>
    <row r="147" spans="1:7" ht="38.1" customHeight="1">
      <c r="A147" s="63" t="s">
        <v>1521</v>
      </c>
      <c r="B147" s="64" t="s">
        <v>1522</v>
      </c>
      <c r="C147" s="63" t="s">
        <v>13</v>
      </c>
      <c r="D147" s="63" t="s">
        <v>21</v>
      </c>
      <c r="E147" s="65">
        <v>1</v>
      </c>
      <c r="F147" s="66">
        <v>197.61</v>
      </c>
      <c r="G147" s="66">
        <v>197.61</v>
      </c>
    </row>
    <row r="148" spans="1:7" ht="29.1" customHeight="1">
      <c r="A148" s="63" t="s">
        <v>1526</v>
      </c>
      <c r="B148" s="64" t="s">
        <v>1527</v>
      </c>
      <c r="C148" s="63" t="s">
        <v>13</v>
      </c>
      <c r="D148" s="63" t="s">
        <v>21</v>
      </c>
      <c r="E148" s="65">
        <v>1</v>
      </c>
      <c r="F148" s="66">
        <v>449.57</v>
      </c>
      <c r="G148" s="66">
        <v>449.57</v>
      </c>
    </row>
    <row r="149" spans="1:7" ht="15" customHeight="1">
      <c r="A149" s="67"/>
      <c r="B149" s="67"/>
      <c r="C149" s="67"/>
      <c r="D149" s="67"/>
      <c r="E149" s="267" t="s">
        <v>1440</v>
      </c>
      <c r="F149" s="267"/>
      <c r="G149" s="68">
        <v>1277.99</v>
      </c>
    </row>
    <row r="150" spans="1:7" ht="15" customHeight="1">
      <c r="A150" s="67"/>
      <c r="B150" s="67"/>
      <c r="C150" s="67"/>
      <c r="D150" s="67"/>
      <c r="E150" s="284" t="s">
        <v>1441</v>
      </c>
      <c r="F150" s="284"/>
      <c r="G150" s="69">
        <v>1277.99</v>
      </c>
    </row>
    <row r="151" spans="1:7" ht="9.9499999999999993" customHeight="1">
      <c r="A151" s="67"/>
      <c r="B151" s="67"/>
      <c r="C151" s="67"/>
      <c r="D151" s="67"/>
      <c r="E151" s="285"/>
      <c r="F151" s="285"/>
      <c r="G151" s="285"/>
    </row>
    <row r="152" spans="1:7" ht="20.100000000000001" customHeight="1">
      <c r="A152" s="265" t="s">
        <v>1529</v>
      </c>
      <c r="B152" s="265"/>
      <c r="C152" s="265"/>
      <c r="D152" s="265"/>
      <c r="E152" s="265"/>
      <c r="F152" s="265"/>
      <c r="G152" s="265"/>
    </row>
    <row r="153" spans="1:7" ht="15" customHeight="1">
      <c r="A153" s="266" t="s">
        <v>1437</v>
      </c>
      <c r="B153" s="266"/>
      <c r="C153" s="62" t="s">
        <v>4</v>
      </c>
      <c r="D153" s="62" t="s">
        <v>1407</v>
      </c>
      <c r="E153" s="62" t="s">
        <v>1408</v>
      </c>
      <c r="F153" s="62" t="s">
        <v>1409</v>
      </c>
      <c r="G153" s="62" t="s">
        <v>1410</v>
      </c>
    </row>
    <row r="154" spans="1:7" ht="29.1" customHeight="1">
      <c r="A154" s="63" t="s">
        <v>1512</v>
      </c>
      <c r="B154" s="64" t="s">
        <v>1513</v>
      </c>
      <c r="C154" s="63" t="s">
        <v>13</v>
      </c>
      <c r="D154" s="63" t="s">
        <v>23</v>
      </c>
      <c r="E154" s="65">
        <v>10</v>
      </c>
      <c r="F154" s="66">
        <v>12.07</v>
      </c>
      <c r="G154" s="66">
        <v>120.7</v>
      </c>
    </row>
    <row r="155" spans="1:7" ht="29.1" customHeight="1">
      <c r="A155" s="63" t="s">
        <v>1514</v>
      </c>
      <c r="B155" s="64" t="s">
        <v>1515</v>
      </c>
      <c r="C155" s="63" t="s">
        <v>13</v>
      </c>
      <c r="D155" s="63" t="s">
        <v>21</v>
      </c>
      <c r="E155" s="65">
        <v>1</v>
      </c>
      <c r="F155" s="66">
        <v>510.11</v>
      </c>
      <c r="G155" s="66">
        <v>510.11</v>
      </c>
    </row>
    <row r="156" spans="1:7" ht="38.1" customHeight="1">
      <c r="A156" s="63" t="s">
        <v>1521</v>
      </c>
      <c r="B156" s="64" t="s">
        <v>1522</v>
      </c>
      <c r="C156" s="63" t="s">
        <v>13</v>
      </c>
      <c r="D156" s="63" t="s">
        <v>21</v>
      </c>
      <c r="E156" s="65">
        <v>1</v>
      </c>
      <c r="F156" s="66">
        <v>197.61</v>
      </c>
      <c r="G156" s="66">
        <v>197.61</v>
      </c>
    </row>
    <row r="157" spans="1:7" ht="29.1" customHeight="1">
      <c r="A157" s="63" t="s">
        <v>1523</v>
      </c>
      <c r="B157" s="64" t="s">
        <v>1524</v>
      </c>
      <c r="C157" s="63" t="s">
        <v>13</v>
      </c>
      <c r="D157" s="63" t="s">
        <v>21</v>
      </c>
      <c r="E157" s="65">
        <v>1</v>
      </c>
      <c r="F157" s="66">
        <v>1249.49</v>
      </c>
      <c r="G157" s="66">
        <v>1249.49</v>
      </c>
    </row>
    <row r="158" spans="1:7" ht="15" customHeight="1">
      <c r="A158" s="67"/>
      <c r="B158" s="67"/>
      <c r="C158" s="67"/>
      <c r="D158" s="67"/>
      <c r="E158" s="267" t="s">
        <v>1440</v>
      </c>
      <c r="F158" s="267"/>
      <c r="G158" s="68">
        <v>2077.91</v>
      </c>
    </row>
    <row r="159" spans="1:7" ht="15" customHeight="1">
      <c r="A159" s="67"/>
      <c r="B159" s="67"/>
      <c r="C159" s="67"/>
      <c r="D159" s="67"/>
      <c r="E159" s="284" t="s">
        <v>1441</v>
      </c>
      <c r="F159" s="284"/>
      <c r="G159" s="69">
        <v>2077.91</v>
      </c>
    </row>
    <row r="160" spans="1:7" ht="9.9499999999999993" customHeight="1">
      <c r="A160" s="67"/>
      <c r="B160" s="67"/>
      <c r="C160" s="67"/>
      <c r="D160" s="67"/>
      <c r="E160" s="285"/>
      <c r="F160" s="285"/>
      <c r="G160" s="285"/>
    </row>
    <row r="161" spans="1:7" ht="20.100000000000001" customHeight="1">
      <c r="A161" s="265" t="s">
        <v>1530</v>
      </c>
      <c r="B161" s="265"/>
      <c r="C161" s="265"/>
      <c r="D161" s="265"/>
      <c r="E161" s="265"/>
      <c r="F161" s="265"/>
      <c r="G161" s="265"/>
    </row>
    <row r="162" spans="1:7" ht="15" customHeight="1">
      <c r="A162" s="266" t="s">
        <v>1437</v>
      </c>
      <c r="B162" s="266"/>
      <c r="C162" s="62" t="s">
        <v>4</v>
      </c>
      <c r="D162" s="62" t="s">
        <v>1407</v>
      </c>
      <c r="E162" s="62" t="s">
        <v>1408</v>
      </c>
      <c r="F162" s="62" t="s">
        <v>1409</v>
      </c>
      <c r="G162" s="62" t="s">
        <v>1410</v>
      </c>
    </row>
    <row r="163" spans="1:7" ht="29.1" customHeight="1">
      <c r="A163" s="63" t="s">
        <v>1512</v>
      </c>
      <c r="B163" s="64" t="s">
        <v>1513</v>
      </c>
      <c r="C163" s="63" t="s">
        <v>13</v>
      </c>
      <c r="D163" s="63" t="s">
        <v>23</v>
      </c>
      <c r="E163" s="65">
        <v>9.6</v>
      </c>
      <c r="F163" s="66">
        <v>12.07</v>
      </c>
      <c r="G163" s="66">
        <v>115.87</v>
      </c>
    </row>
    <row r="164" spans="1:7" ht="29.1" customHeight="1">
      <c r="A164" s="63" t="s">
        <v>1514</v>
      </c>
      <c r="B164" s="64" t="s">
        <v>1515</v>
      </c>
      <c r="C164" s="63" t="s">
        <v>13</v>
      </c>
      <c r="D164" s="63" t="s">
        <v>21</v>
      </c>
      <c r="E164" s="65">
        <v>1</v>
      </c>
      <c r="F164" s="66">
        <v>510.11</v>
      </c>
      <c r="G164" s="66">
        <v>510.11</v>
      </c>
    </row>
    <row r="165" spans="1:7" ht="38.1" customHeight="1">
      <c r="A165" s="63" t="s">
        <v>1531</v>
      </c>
      <c r="B165" s="64" t="s">
        <v>1532</v>
      </c>
      <c r="C165" s="63" t="s">
        <v>13</v>
      </c>
      <c r="D165" s="63" t="s">
        <v>21</v>
      </c>
      <c r="E165" s="65">
        <v>1</v>
      </c>
      <c r="F165" s="66">
        <v>170.06</v>
      </c>
      <c r="G165" s="66">
        <v>170.06</v>
      </c>
    </row>
    <row r="166" spans="1:7" ht="29.1" customHeight="1">
      <c r="A166" s="63" t="s">
        <v>1533</v>
      </c>
      <c r="B166" s="64" t="s">
        <v>1534</v>
      </c>
      <c r="C166" s="63" t="s">
        <v>13</v>
      </c>
      <c r="D166" s="63" t="s">
        <v>21</v>
      </c>
      <c r="E166" s="65">
        <v>1</v>
      </c>
      <c r="F166" s="66">
        <v>381.14</v>
      </c>
      <c r="G166" s="66">
        <v>381.14</v>
      </c>
    </row>
    <row r="167" spans="1:7" ht="15" customHeight="1">
      <c r="A167" s="67"/>
      <c r="B167" s="67"/>
      <c r="C167" s="67"/>
      <c r="D167" s="67"/>
      <c r="E167" s="267" t="s">
        <v>1440</v>
      </c>
      <c r="F167" s="267"/>
      <c r="G167" s="68">
        <v>1177.18</v>
      </c>
    </row>
    <row r="168" spans="1:7" ht="15" customHeight="1">
      <c r="A168" s="67"/>
      <c r="B168" s="67"/>
      <c r="C168" s="67"/>
      <c r="D168" s="67"/>
      <c r="E168" s="284" t="s">
        <v>1441</v>
      </c>
      <c r="F168" s="284"/>
      <c r="G168" s="69">
        <v>1177.18</v>
      </c>
    </row>
    <row r="169" spans="1:7" ht="9.9499999999999993" customHeight="1">
      <c r="A169" s="67"/>
      <c r="B169" s="67"/>
      <c r="C169" s="67"/>
      <c r="D169" s="67"/>
      <c r="E169" s="285"/>
      <c r="F169" s="285"/>
      <c r="G169" s="285"/>
    </row>
    <row r="170" spans="1:7" ht="20.100000000000001" customHeight="1">
      <c r="A170" s="265" t="s">
        <v>1535</v>
      </c>
      <c r="B170" s="265"/>
      <c r="C170" s="265"/>
      <c r="D170" s="265"/>
      <c r="E170" s="265"/>
      <c r="F170" s="265"/>
      <c r="G170" s="265"/>
    </row>
    <row r="171" spans="1:7" ht="15" customHeight="1">
      <c r="A171" s="266" t="s">
        <v>1406</v>
      </c>
      <c r="B171" s="266"/>
      <c r="C171" s="62" t="s">
        <v>4</v>
      </c>
      <c r="D171" s="62" t="s">
        <v>1407</v>
      </c>
      <c r="E171" s="62" t="s">
        <v>1408</v>
      </c>
      <c r="F171" s="62" t="s">
        <v>1409</v>
      </c>
      <c r="G171" s="62" t="s">
        <v>1410</v>
      </c>
    </row>
    <row r="172" spans="1:7" ht="15" customHeight="1">
      <c r="A172" s="63" t="s">
        <v>1536</v>
      </c>
      <c r="B172" s="64" t="s">
        <v>1537</v>
      </c>
      <c r="C172" s="63" t="s">
        <v>13</v>
      </c>
      <c r="D172" s="63" t="s">
        <v>56</v>
      </c>
      <c r="E172" s="65">
        <v>2.1000000000000001E-2</v>
      </c>
      <c r="F172" s="66">
        <v>19.75</v>
      </c>
      <c r="G172" s="66">
        <v>0.41</v>
      </c>
    </row>
    <row r="173" spans="1:7" ht="15" customHeight="1">
      <c r="A173" s="63" t="s">
        <v>1501</v>
      </c>
      <c r="B173" s="64" t="s">
        <v>1502</v>
      </c>
      <c r="C173" s="63" t="s">
        <v>13</v>
      </c>
      <c r="D173" s="63" t="s">
        <v>21</v>
      </c>
      <c r="E173" s="65">
        <v>0.35699999999999998</v>
      </c>
      <c r="F173" s="66">
        <v>20.41</v>
      </c>
      <c r="G173" s="66">
        <v>7.28</v>
      </c>
    </row>
    <row r="174" spans="1:7" ht="15" customHeight="1">
      <c r="A174" s="63" t="s">
        <v>1538</v>
      </c>
      <c r="B174" s="64" t="s">
        <v>1539</v>
      </c>
      <c r="C174" s="63" t="s">
        <v>13</v>
      </c>
      <c r="D174" s="63" t="s">
        <v>14</v>
      </c>
      <c r="E174" s="65">
        <v>1</v>
      </c>
      <c r="F174" s="66">
        <v>147.33000000000001</v>
      </c>
      <c r="G174" s="66">
        <v>147.33000000000001</v>
      </c>
    </row>
    <row r="175" spans="1:7" ht="15" customHeight="1">
      <c r="A175" s="67"/>
      <c r="B175" s="67"/>
      <c r="C175" s="67"/>
      <c r="D175" s="67"/>
      <c r="E175" s="267" t="s">
        <v>1425</v>
      </c>
      <c r="F175" s="267"/>
      <c r="G175" s="68">
        <v>155.02000000000001</v>
      </c>
    </row>
    <row r="176" spans="1:7" ht="15" customHeight="1">
      <c r="A176" s="266" t="s">
        <v>1426</v>
      </c>
      <c r="B176" s="266"/>
      <c r="C176" s="62" t="s">
        <v>4</v>
      </c>
      <c r="D176" s="62" t="s">
        <v>1407</v>
      </c>
      <c r="E176" s="62" t="s">
        <v>1408</v>
      </c>
      <c r="F176" s="62" t="s">
        <v>1409</v>
      </c>
      <c r="G176" s="62" t="s">
        <v>1410</v>
      </c>
    </row>
    <row r="177" spans="1:7" ht="15" customHeight="1">
      <c r="A177" s="63" t="s">
        <v>1434</v>
      </c>
      <c r="B177" s="64" t="s">
        <v>1505</v>
      </c>
      <c r="C177" s="63" t="s">
        <v>13</v>
      </c>
      <c r="D177" s="63" t="s">
        <v>1429</v>
      </c>
      <c r="E177" s="65">
        <v>0.38300000000000001</v>
      </c>
      <c r="F177" s="66">
        <v>24.88</v>
      </c>
      <c r="G177" s="66">
        <v>9.52</v>
      </c>
    </row>
    <row r="178" spans="1:7" ht="15" customHeight="1">
      <c r="A178" s="63" t="s">
        <v>1506</v>
      </c>
      <c r="B178" s="64" t="s">
        <v>1507</v>
      </c>
      <c r="C178" s="63" t="s">
        <v>13</v>
      </c>
      <c r="D178" s="63" t="s">
        <v>1429</v>
      </c>
      <c r="E178" s="65">
        <v>0.39400000000000002</v>
      </c>
      <c r="F178" s="66">
        <v>27.02</v>
      </c>
      <c r="G178" s="66">
        <v>10.64</v>
      </c>
    </row>
    <row r="179" spans="1:7" ht="18" customHeight="1">
      <c r="A179" s="67"/>
      <c r="B179" s="67"/>
      <c r="C179" s="67"/>
      <c r="D179" s="67"/>
      <c r="E179" s="267" t="s">
        <v>1436</v>
      </c>
      <c r="F179" s="267"/>
      <c r="G179" s="68">
        <v>20.16</v>
      </c>
    </row>
    <row r="180" spans="1:7" ht="15" customHeight="1">
      <c r="A180" s="67"/>
      <c r="B180" s="67"/>
      <c r="C180" s="67"/>
      <c r="D180" s="67"/>
      <c r="E180" s="284" t="s">
        <v>1441</v>
      </c>
      <c r="F180" s="284"/>
      <c r="G180" s="69">
        <v>175.18</v>
      </c>
    </row>
    <row r="181" spans="1:7" ht="9.9499999999999993" customHeight="1">
      <c r="A181" s="67"/>
      <c r="B181" s="67"/>
      <c r="C181" s="67"/>
      <c r="D181" s="67"/>
      <c r="E181" s="285"/>
      <c r="F181" s="285"/>
      <c r="G181" s="285"/>
    </row>
    <row r="182" spans="1:7" ht="20.100000000000001" customHeight="1">
      <c r="A182" s="265" t="s">
        <v>1540</v>
      </c>
      <c r="B182" s="265"/>
      <c r="C182" s="265"/>
      <c r="D182" s="265"/>
      <c r="E182" s="265"/>
      <c r="F182" s="265"/>
      <c r="G182" s="265"/>
    </row>
    <row r="183" spans="1:7" ht="15" customHeight="1">
      <c r="A183" s="266" t="s">
        <v>1406</v>
      </c>
      <c r="B183" s="266"/>
      <c r="C183" s="62" t="s">
        <v>4</v>
      </c>
      <c r="D183" s="62" t="s">
        <v>1407</v>
      </c>
      <c r="E183" s="62" t="s">
        <v>1408</v>
      </c>
      <c r="F183" s="62" t="s">
        <v>1409</v>
      </c>
      <c r="G183" s="62" t="s">
        <v>1410</v>
      </c>
    </row>
    <row r="184" spans="1:7" ht="21" customHeight="1">
      <c r="A184" s="63" t="s">
        <v>1541</v>
      </c>
      <c r="B184" s="64" t="s">
        <v>1542</v>
      </c>
      <c r="C184" s="63" t="s">
        <v>13</v>
      </c>
      <c r="D184" s="63" t="s">
        <v>56</v>
      </c>
      <c r="E184" s="65">
        <v>15.6</v>
      </c>
      <c r="F184" s="66">
        <v>11.49</v>
      </c>
      <c r="G184" s="66">
        <v>179.24</v>
      </c>
    </row>
    <row r="185" spans="1:7" ht="15" customHeight="1">
      <c r="A185" s="67"/>
      <c r="B185" s="67"/>
      <c r="C185" s="67"/>
      <c r="D185" s="67"/>
      <c r="E185" s="267" t="s">
        <v>1425</v>
      </c>
      <c r="F185" s="267"/>
      <c r="G185" s="68">
        <v>179.24</v>
      </c>
    </row>
    <row r="186" spans="1:7" ht="15" customHeight="1">
      <c r="A186" s="266" t="s">
        <v>1426</v>
      </c>
      <c r="B186" s="266"/>
      <c r="C186" s="62" t="s">
        <v>4</v>
      </c>
      <c r="D186" s="62" t="s">
        <v>1407</v>
      </c>
      <c r="E186" s="62" t="s">
        <v>1408</v>
      </c>
      <c r="F186" s="62" t="s">
        <v>1409</v>
      </c>
      <c r="G186" s="62" t="s">
        <v>1410</v>
      </c>
    </row>
    <row r="187" spans="1:7" ht="21" customHeight="1">
      <c r="A187" s="63" t="s">
        <v>1543</v>
      </c>
      <c r="B187" s="64" t="s">
        <v>1544</v>
      </c>
      <c r="C187" s="63" t="s">
        <v>13</v>
      </c>
      <c r="D187" s="63" t="s">
        <v>1429</v>
      </c>
      <c r="E187" s="65">
        <v>0.42599999999999999</v>
      </c>
      <c r="F187" s="66">
        <v>37.14</v>
      </c>
      <c r="G187" s="66">
        <v>15.82</v>
      </c>
    </row>
    <row r="188" spans="1:7" ht="15" customHeight="1">
      <c r="A188" s="63" t="s">
        <v>1434</v>
      </c>
      <c r="B188" s="64" t="s">
        <v>1505</v>
      </c>
      <c r="C188" s="63" t="s">
        <v>13</v>
      </c>
      <c r="D188" s="63" t="s">
        <v>1429</v>
      </c>
      <c r="E188" s="65">
        <v>0.42599999999999999</v>
      </c>
      <c r="F188" s="66">
        <v>24.88</v>
      </c>
      <c r="G188" s="66">
        <v>10.59</v>
      </c>
    </row>
    <row r="189" spans="1:7" ht="18" customHeight="1">
      <c r="A189" s="67"/>
      <c r="B189" s="67"/>
      <c r="C189" s="67"/>
      <c r="D189" s="67"/>
      <c r="E189" s="267" t="s">
        <v>1436</v>
      </c>
      <c r="F189" s="267"/>
      <c r="G189" s="68">
        <v>26.41</v>
      </c>
    </row>
    <row r="190" spans="1:7" ht="15" customHeight="1">
      <c r="A190" s="67"/>
      <c r="B190" s="67"/>
      <c r="C190" s="67"/>
      <c r="D190" s="67"/>
      <c r="E190" s="284" t="s">
        <v>1441</v>
      </c>
      <c r="F190" s="284"/>
      <c r="G190" s="69">
        <v>205.65</v>
      </c>
    </row>
    <row r="191" spans="1:7" ht="9.9499999999999993" customHeight="1">
      <c r="A191" s="67"/>
      <c r="B191" s="67"/>
      <c r="C191" s="67"/>
      <c r="D191" s="67"/>
      <c r="E191" s="285"/>
      <c r="F191" s="285"/>
      <c r="G191" s="285"/>
    </row>
    <row r="192" spans="1:7" ht="20.100000000000001" customHeight="1">
      <c r="A192" s="265" t="s">
        <v>1545</v>
      </c>
      <c r="B192" s="265"/>
      <c r="C192" s="265"/>
      <c r="D192" s="265"/>
      <c r="E192" s="265"/>
      <c r="F192" s="265"/>
      <c r="G192" s="265"/>
    </row>
    <row r="193" spans="1:7" ht="15" customHeight="1">
      <c r="A193" s="266" t="s">
        <v>1406</v>
      </c>
      <c r="B193" s="266"/>
      <c r="C193" s="62" t="s">
        <v>4</v>
      </c>
      <c r="D193" s="62" t="s">
        <v>1407</v>
      </c>
      <c r="E193" s="62" t="s">
        <v>1408</v>
      </c>
      <c r="F193" s="62" t="s">
        <v>1409</v>
      </c>
      <c r="G193" s="62" t="s">
        <v>1410</v>
      </c>
    </row>
    <row r="194" spans="1:7" ht="29.1" customHeight="1">
      <c r="A194" s="63" t="s">
        <v>1546</v>
      </c>
      <c r="B194" s="64" t="s">
        <v>1547</v>
      </c>
      <c r="C194" s="63" t="s">
        <v>13</v>
      </c>
      <c r="D194" s="63" t="s">
        <v>21</v>
      </c>
      <c r="E194" s="65">
        <v>8.8000000000000007</v>
      </c>
      <c r="F194" s="66">
        <v>0.73</v>
      </c>
      <c r="G194" s="66">
        <v>6.42</v>
      </c>
    </row>
    <row r="195" spans="1:7" ht="38.1" customHeight="1">
      <c r="A195" s="63" t="s">
        <v>1548</v>
      </c>
      <c r="B195" s="64" t="s">
        <v>1549</v>
      </c>
      <c r="C195" s="63" t="s">
        <v>13</v>
      </c>
      <c r="D195" s="63" t="s">
        <v>21</v>
      </c>
      <c r="E195" s="65">
        <v>1</v>
      </c>
      <c r="F195" s="66">
        <v>810.46</v>
      </c>
      <c r="G195" s="66">
        <v>810.46</v>
      </c>
    </row>
    <row r="196" spans="1:7" ht="21" customHeight="1">
      <c r="A196" s="63" t="s">
        <v>1550</v>
      </c>
      <c r="B196" s="64" t="s">
        <v>1551</v>
      </c>
      <c r="C196" s="63" t="s">
        <v>13</v>
      </c>
      <c r="D196" s="63" t="s">
        <v>1552</v>
      </c>
      <c r="E196" s="65">
        <v>1.613</v>
      </c>
      <c r="F196" s="66">
        <v>30.88</v>
      </c>
      <c r="G196" s="66">
        <v>49.8</v>
      </c>
    </row>
    <row r="197" spans="1:7" ht="15" customHeight="1">
      <c r="A197" s="67"/>
      <c r="B197" s="67"/>
      <c r="C197" s="67"/>
      <c r="D197" s="67"/>
      <c r="E197" s="267" t="s">
        <v>1425</v>
      </c>
      <c r="F197" s="267"/>
      <c r="G197" s="68">
        <v>866.68</v>
      </c>
    </row>
    <row r="198" spans="1:7" ht="15" customHeight="1">
      <c r="A198" s="266" t="s">
        <v>1426</v>
      </c>
      <c r="B198" s="266"/>
      <c r="C198" s="62" t="s">
        <v>4</v>
      </c>
      <c r="D198" s="62" t="s">
        <v>1407</v>
      </c>
      <c r="E198" s="62" t="s">
        <v>1408</v>
      </c>
      <c r="F198" s="62" t="s">
        <v>1409</v>
      </c>
      <c r="G198" s="62" t="s">
        <v>1410</v>
      </c>
    </row>
    <row r="199" spans="1:7" ht="15" customHeight="1">
      <c r="A199" s="63" t="s">
        <v>1432</v>
      </c>
      <c r="B199" s="64" t="s">
        <v>1553</v>
      </c>
      <c r="C199" s="63" t="s">
        <v>13</v>
      </c>
      <c r="D199" s="63" t="s">
        <v>1429</v>
      </c>
      <c r="E199" s="65">
        <v>0.65100000000000002</v>
      </c>
      <c r="F199" s="66">
        <v>33.619999999999997</v>
      </c>
      <c r="G199" s="66">
        <v>21.88</v>
      </c>
    </row>
    <row r="200" spans="1:7" ht="15" customHeight="1">
      <c r="A200" s="63" t="s">
        <v>1434</v>
      </c>
      <c r="B200" s="64" t="s">
        <v>1505</v>
      </c>
      <c r="C200" s="63" t="s">
        <v>13</v>
      </c>
      <c r="D200" s="63" t="s">
        <v>1429</v>
      </c>
      <c r="E200" s="65">
        <v>0.32500000000000001</v>
      </c>
      <c r="F200" s="66">
        <v>24.88</v>
      </c>
      <c r="G200" s="66">
        <v>8.08</v>
      </c>
    </row>
    <row r="201" spans="1:7" ht="18" customHeight="1">
      <c r="A201" s="67"/>
      <c r="B201" s="67"/>
      <c r="C201" s="67"/>
      <c r="D201" s="67"/>
      <c r="E201" s="267" t="s">
        <v>1436</v>
      </c>
      <c r="F201" s="267"/>
      <c r="G201" s="68">
        <v>29.96</v>
      </c>
    </row>
    <row r="202" spans="1:7" ht="15" customHeight="1">
      <c r="A202" s="67"/>
      <c r="B202" s="67"/>
      <c r="C202" s="67"/>
      <c r="D202" s="67"/>
      <c r="E202" s="284" t="s">
        <v>1441</v>
      </c>
      <c r="F202" s="284"/>
      <c r="G202" s="69">
        <v>896.64</v>
      </c>
    </row>
    <row r="203" spans="1:7" ht="9.9499999999999993" customHeight="1">
      <c r="A203" s="67"/>
      <c r="B203" s="67"/>
      <c r="C203" s="67"/>
      <c r="D203" s="67"/>
      <c r="E203" s="285"/>
      <c r="F203" s="285"/>
      <c r="G203" s="285"/>
    </row>
    <row r="204" spans="1:7" ht="20.100000000000001" customHeight="1">
      <c r="A204" s="265" t="s">
        <v>1554</v>
      </c>
      <c r="B204" s="265"/>
      <c r="C204" s="265"/>
      <c r="D204" s="265"/>
      <c r="E204" s="265"/>
      <c r="F204" s="265"/>
      <c r="G204" s="265"/>
    </row>
    <row r="205" spans="1:7" ht="15" customHeight="1">
      <c r="A205" s="266" t="s">
        <v>1406</v>
      </c>
      <c r="B205" s="266"/>
      <c r="C205" s="62" t="s">
        <v>4</v>
      </c>
      <c r="D205" s="62" t="s">
        <v>1407</v>
      </c>
      <c r="E205" s="62" t="s">
        <v>1408</v>
      </c>
      <c r="F205" s="62" t="s">
        <v>1409</v>
      </c>
      <c r="G205" s="62" t="s">
        <v>1410</v>
      </c>
    </row>
    <row r="206" spans="1:7" ht="29.1" customHeight="1">
      <c r="A206" s="63" t="s">
        <v>1546</v>
      </c>
      <c r="B206" s="64" t="s">
        <v>1547</v>
      </c>
      <c r="C206" s="63" t="s">
        <v>13</v>
      </c>
      <c r="D206" s="63" t="s">
        <v>21</v>
      </c>
      <c r="E206" s="65">
        <v>4.8166000000000002</v>
      </c>
      <c r="F206" s="66">
        <v>0.73</v>
      </c>
      <c r="G206" s="66">
        <v>3.51</v>
      </c>
    </row>
    <row r="207" spans="1:7" ht="29.1" customHeight="1">
      <c r="A207" s="63" t="s">
        <v>1555</v>
      </c>
      <c r="B207" s="64" t="s">
        <v>1556</v>
      </c>
      <c r="C207" s="63" t="s">
        <v>13</v>
      </c>
      <c r="D207" s="63" t="s">
        <v>23</v>
      </c>
      <c r="E207" s="65">
        <v>6.8503999999999996</v>
      </c>
      <c r="F207" s="66">
        <v>25.44</v>
      </c>
      <c r="G207" s="66">
        <v>174.27</v>
      </c>
    </row>
    <row r="208" spans="1:7" ht="29.1" customHeight="1">
      <c r="A208" s="63" t="s">
        <v>1557</v>
      </c>
      <c r="B208" s="64" t="s">
        <v>1558</v>
      </c>
      <c r="C208" s="63" t="s">
        <v>13</v>
      </c>
      <c r="D208" s="63" t="s">
        <v>21</v>
      </c>
      <c r="E208" s="65">
        <v>0.54730000000000001</v>
      </c>
      <c r="F208" s="66">
        <v>831.05</v>
      </c>
      <c r="G208" s="66">
        <v>454.83</v>
      </c>
    </row>
    <row r="209" spans="1:7" ht="21" customHeight="1">
      <c r="A209" s="63" t="s">
        <v>1550</v>
      </c>
      <c r="B209" s="64" t="s">
        <v>1551</v>
      </c>
      <c r="C209" s="63" t="s">
        <v>13</v>
      </c>
      <c r="D209" s="63" t="s">
        <v>1552</v>
      </c>
      <c r="E209" s="65">
        <v>0.88290000000000002</v>
      </c>
      <c r="F209" s="66">
        <v>30.88</v>
      </c>
      <c r="G209" s="66">
        <v>27.26</v>
      </c>
    </row>
    <row r="210" spans="1:7" ht="15" customHeight="1">
      <c r="A210" s="67"/>
      <c r="B210" s="67"/>
      <c r="C210" s="67"/>
      <c r="D210" s="67"/>
      <c r="E210" s="267" t="s">
        <v>1425</v>
      </c>
      <c r="F210" s="267"/>
      <c r="G210" s="68">
        <v>659.87</v>
      </c>
    </row>
    <row r="211" spans="1:7" ht="15" customHeight="1">
      <c r="A211" s="266" t="s">
        <v>1426</v>
      </c>
      <c r="B211" s="266"/>
      <c r="C211" s="62" t="s">
        <v>4</v>
      </c>
      <c r="D211" s="62" t="s">
        <v>1407</v>
      </c>
      <c r="E211" s="62" t="s">
        <v>1408</v>
      </c>
      <c r="F211" s="62" t="s">
        <v>1409</v>
      </c>
      <c r="G211" s="62" t="s">
        <v>1410</v>
      </c>
    </row>
    <row r="212" spans="1:7" ht="15" customHeight="1">
      <c r="A212" s="63" t="s">
        <v>1432</v>
      </c>
      <c r="B212" s="64" t="s">
        <v>1553</v>
      </c>
      <c r="C212" s="63" t="s">
        <v>13</v>
      </c>
      <c r="D212" s="63" t="s">
        <v>1429</v>
      </c>
      <c r="E212" s="65">
        <v>0.3826</v>
      </c>
      <c r="F212" s="66">
        <v>33.619999999999997</v>
      </c>
      <c r="G212" s="66">
        <v>12.86</v>
      </c>
    </row>
    <row r="213" spans="1:7" ht="15" customHeight="1">
      <c r="A213" s="63" t="s">
        <v>1434</v>
      </c>
      <c r="B213" s="64" t="s">
        <v>1505</v>
      </c>
      <c r="C213" s="63" t="s">
        <v>13</v>
      </c>
      <c r="D213" s="63" t="s">
        <v>1429</v>
      </c>
      <c r="E213" s="65">
        <v>0.191</v>
      </c>
      <c r="F213" s="66">
        <v>24.88</v>
      </c>
      <c r="G213" s="66">
        <v>4.75</v>
      </c>
    </row>
    <row r="214" spans="1:7" ht="18" customHeight="1">
      <c r="A214" s="67"/>
      <c r="B214" s="67"/>
      <c r="C214" s="67"/>
      <c r="D214" s="67"/>
      <c r="E214" s="267" t="s">
        <v>1436</v>
      </c>
      <c r="F214" s="267"/>
      <c r="G214" s="68">
        <v>17.61</v>
      </c>
    </row>
    <row r="215" spans="1:7" ht="15" customHeight="1">
      <c r="A215" s="67"/>
      <c r="B215" s="67"/>
      <c r="C215" s="67"/>
      <c r="D215" s="67"/>
      <c r="E215" s="284" t="s">
        <v>1441</v>
      </c>
      <c r="F215" s="284"/>
      <c r="G215" s="69">
        <v>677.48</v>
      </c>
    </row>
    <row r="216" spans="1:7" ht="9.9499999999999993" customHeight="1">
      <c r="A216" s="67"/>
      <c r="B216" s="67"/>
      <c r="C216" s="67"/>
      <c r="D216" s="67"/>
      <c r="E216" s="285"/>
      <c r="F216" s="285"/>
      <c r="G216" s="285"/>
    </row>
    <row r="217" spans="1:7" ht="20.100000000000001" customHeight="1">
      <c r="A217" s="265" t="s">
        <v>1559</v>
      </c>
      <c r="B217" s="265"/>
      <c r="C217" s="265"/>
      <c r="D217" s="265"/>
      <c r="E217" s="265"/>
      <c r="F217" s="265"/>
      <c r="G217" s="265"/>
    </row>
    <row r="218" spans="1:7" ht="15" customHeight="1">
      <c r="A218" s="266" t="s">
        <v>1406</v>
      </c>
      <c r="B218" s="266"/>
      <c r="C218" s="62" t="s">
        <v>4</v>
      </c>
      <c r="D218" s="62" t="s">
        <v>1407</v>
      </c>
      <c r="E218" s="62" t="s">
        <v>1408</v>
      </c>
      <c r="F218" s="62" t="s">
        <v>1409</v>
      </c>
      <c r="G218" s="62" t="s">
        <v>1410</v>
      </c>
    </row>
    <row r="219" spans="1:7" ht="29.1" customHeight="1">
      <c r="A219" s="63" t="s">
        <v>1546</v>
      </c>
      <c r="B219" s="64" t="s">
        <v>1547</v>
      </c>
      <c r="C219" s="63" t="s">
        <v>13</v>
      </c>
      <c r="D219" s="63" t="s">
        <v>21</v>
      </c>
      <c r="E219" s="65">
        <v>4.8166000000000002</v>
      </c>
      <c r="F219" s="66">
        <v>0.73</v>
      </c>
      <c r="G219" s="66">
        <v>3.51</v>
      </c>
    </row>
    <row r="220" spans="1:7" ht="29.1" customHeight="1">
      <c r="A220" s="63" t="s">
        <v>1555</v>
      </c>
      <c r="B220" s="64" t="s">
        <v>1556</v>
      </c>
      <c r="C220" s="63" t="s">
        <v>13</v>
      </c>
      <c r="D220" s="63" t="s">
        <v>23</v>
      </c>
      <c r="E220" s="65">
        <v>6.8503999999999996</v>
      </c>
      <c r="F220" s="66">
        <v>25.44</v>
      </c>
      <c r="G220" s="66">
        <v>174.27</v>
      </c>
    </row>
    <row r="221" spans="1:7" ht="29.1" customHeight="1">
      <c r="A221" s="63" t="s">
        <v>1557</v>
      </c>
      <c r="B221" s="64" t="s">
        <v>1558</v>
      </c>
      <c r="C221" s="63" t="s">
        <v>13</v>
      </c>
      <c r="D221" s="63" t="s">
        <v>21</v>
      </c>
      <c r="E221" s="65">
        <v>0.54730000000000001</v>
      </c>
      <c r="F221" s="66">
        <v>831.05</v>
      </c>
      <c r="G221" s="66">
        <v>454.83</v>
      </c>
    </row>
    <row r="222" spans="1:7" ht="21" customHeight="1">
      <c r="A222" s="63" t="s">
        <v>1550</v>
      </c>
      <c r="B222" s="64" t="s">
        <v>1551</v>
      </c>
      <c r="C222" s="63" t="s">
        <v>13</v>
      </c>
      <c r="D222" s="63" t="s">
        <v>1552</v>
      </c>
      <c r="E222" s="65">
        <v>0.88290000000000002</v>
      </c>
      <c r="F222" s="66">
        <v>30.88</v>
      </c>
      <c r="G222" s="66">
        <v>27.26</v>
      </c>
    </row>
    <row r="223" spans="1:7" ht="15" customHeight="1">
      <c r="A223" s="67"/>
      <c r="B223" s="67"/>
      <c r="C223" s="67"/>
      <c r="D223" s="67"/>
      <c r="E223" s="267" t="s">
        <v>1425</v>
      </c>
      <c r="F223" s="267"/>
      <c r="G223" s="68">
        <v>659.87</v>
      </c>
    </row>
    <row r="224" spans="1:7" ht="15" customHeight="1">
      <c r="A224" s="266" t="s">
        <v>1426</v>
      </c>
      <c r="B224" s="266"/>
      <c r="C224" s="62" t="s">
        <v>4</v>
      </c>
      <c r="D224" s="62" t="s">
        <v>1407</v>
      </c>
      <c r="E224" s="62" t="s">
        <v>1408</v>
      </c>
      <c r="F224" s="62" t="s">
        <v>1409</v>
      </c>
      <c r="G224" s="62" t="s">
        <v>1410</v>
      </c>
    </row>
    <row r="225" spans="1:7" ht="15" customHeight="1">
      <c r="A225" s="63" t="s">
        <v>1432</v>
      </c>
      <c r="B225" s="64" t="s">
        <v>1553</v>
      </c>
      <c r="C225" s="63" t="s">
        <v>13</v>
      </c>
      <c r="D225" s="63" t="s">
        <v>1429</v>
      </c>
      <c r="E225" s="65">
        <v>0.3826</v>
      </c>
      <c r="F225" s="66">
        <v>33.619999999999997</v>
      </c>
      <c r="G225" s="66">
        <v>12.86</v>
      </c>
    </row>
    <row r="226" spans="1:7" ht="15" customHeight="1">
      <c r="A226" s="63" t="s">
        <v>1434</v>
      </c>
      <c r="B226" s="64" t="s">
        <v>1505</v>
      </c>
      <c r="C226" s="63" t="s">
        <v>13</v>
      </c>
      <c r="D226" s="63" t="s">
        <v>1429</v>
      </c>
      <c r="E226" s="65">
        <v>0.191</v>
      </c>
      <c r="F226" s="66">
        <v>24.88</v>
      </c>
      <c r="G226" s="66">
        <v>4.75</v>
      </c>
    </row>
    <row r="227" spans="1:7" ht="18" customHeight="1">
      <c r="A227" s="67"/>
      <c r="B227" s="67"/>
      <c r="C227" s="67"/>
      <c r="D227" s="67"/>
      <c r="E227" s="267" t="s">
        <v>1436</v>
      </c>
      <c r="F227" s="267"/>
      <c r="G227" s="68">
        <v>17.61</v>
      </c>
    </row>
    <row r="228" spans="1:7" ht="15" customHeight="1">
      <c r="A228" s="67"/>
      <c r="B228" s="67"/>
      <c r="C228" s="67"/>
      <c r="D228" s="67"/>
      <c r="E228" s="284" t="s">
        <v>1441</v>
      </c>
      <c r="F228" s="284"/>
      <c r="G228" s="69">
        <v>677.48</v>
      </c>
    </row>
    <row r="229" spans="1:7" ht="9.9499999999999993" customHeight="1">
      <c r="A229" s="67"/>
      <c r="B229" s="67"/>
      <c r="C229" s="67"/>
      <c r="D229" s="67"/>
      <c r="E229" s="285"/>
      <c r="F229" s="285"/>
      <c r="G229" s="285"/>
    </row>
    <row r="230" spans="1:7" ht="20.100000000000001" customHeight="1">
      <c r="A230" s="265" t="s">
        <v>1560</v>
      </c>
      <c r="B230" s="265"/>
      <c r="C230" s="265"/>
      <c r="D230" s="265"/>
      <c r="E230" s="265"/>
      <c r="F230" s="265"/>
      <c r="G230" s="265"/>
    </row>
    <row r="231" spans="1:7" ht="15" customHeight="1">
      <c r="A231" s="266" t="s">
        <v>1406</v>
      </c>
      <c r="B231" s="266"/>
      <c r="C231" s="62" t="s">
        <v>4</v>
      </c>
      <c r="D231" s="62" t="s">
        <v>1407</v>
      </c>
      <c r="E231" s="62" t="s">
        <v>1408</v>
      </c>
      <c r="F231" s="62" t="s">
        <v>1409</v>
      </c>
      <c r="G231" s="62" t="s">
        <v>1410</v>
      </c>
    </row>
    <row r="232" spans="1:7" ht="29.1" customHeight="1">
      <c r="A232" s="63" t="s">
        <v>1546</v>
      </c>
      <c r="B232" s="64" t="s">
        <v>1547</v>
      </c>
      <c r="C232" s="63" t="s">
        <v>13</v>
      </c>
      <c r="D232" s="63" t="s">
        <v>21</v>
      </c>
      <c r="E232" s="65">
        <v>4.72</v>
      </c>
      <c r="F232" s="66">
        <v>0.73</v>
      </c>
      <c r="G232" s="66">
        <v>3.44</v>
      </c>
    </row>
    <row r="233" spans="1:7" ht="29.1" customHeight="1">
      <c r="A233" s="63" t="s">
        <v>1555</v>
      </c>
      <c r="B233" s="64" t="s">
        <v>1556</v>
      </c>
      <c r="C233" s="63" t="s">
        <v>13</v>
      </c>
      <c r="D233" s="63" t="s">
        <v>23</v>
      </c>
      <c r="E233" s="65">
        <v>2.202</v>
      </c>
      <c r="F233" s="66">
        <v>25.44</v>
      </c>
      <c r="G233" s="66">
        <v>56.01</v>
      </c>
    </row>
    <row r="234" spans="1:7" ht="38.1" customHeight="1">
      <c r="A234" s="63" t="s">
        <v>1561</v>
      </c>
      <c r="B234" s="64" t="s">
        <v>1562</v>
      </c>
      <c r="C234" s="63" t="s">
        <v>13</v>
      </c>
      <c r="D234" s="63" t="s">
        <v>14</v>
      </c>
      <c r="E234" s="65">
        <v>1</v>
      </c>
      <c r="F234" s="66">
        <v>420.97</v>
      </c>
      <c r="G234" s="66">
        <v>420.97</v>
      </c>
    </row>
    <row r="235" spans="1:7" ht="21" customHeight="1">
      <c r="A235" s="63" t="s">
        <v>1550</v>
      </c>
      <c r="B235" s="64" t="s">
        <v>1551</v>
      </c>
      <c r="C235" s="63" t="s">
        <v>13</v>
      </c>
      <c r="D235" s="63" t="s">
        <v>1552</v>
      </c>
      <c r="E235" s="65">
        <v>6.3700000000000007E-2</v>
      </c>
      <c r="F235" s="66">
        <v>30.88</v>
      </c>
      <c r="G235" s="66">
        <v>1.96</v>
      </c>
    </row>
    <row r="236" spans="1:7" ht="15" customHeight="1">
      <c r="A236" s="67"/>
      <c r="B236" s="67"/>
      <c r="C236" s="67"/>
      <c r="D236" s="67"/>
      <c r="E236" s="267" t="s">
        <v>1425</v>
      </c>
      <c r="F236" s="267"/>
      <c r="G236" s="68">
        <v>482.38</v>
      </c>
    </row>
    <row r="237" spans="1:7" ht="15" customHeight="1">
      <c r="A237" s="266" t="s">
        <v>1426</v>
      </c>
      <c r="B237" s="266"/>
      <c r="C237" s="62" t="s">
        <v>4</v>
      </c>
      <c r="D237" s="62" t="s">
        <v>1407</v>
      </c>
      <c r="E237" s="62" t="s">
        <v>1408</v>
      </c>
      <c r="F237" s="62" t="s">
        <v>1409</v>
      </c>
      <c r="G237" s="62" t="s">
        <v>1410</v>
      </c>
    </row>
    <row r="238" spans="1:7" ht="15" customHeight="1">
      <c r="A238" s="63" t="s">
        <v>1432</v>
      </c>
      <c r="B238" s="64" t="s">
        <v>1553</v>
      </c>
      <c r="C238" s="63" t="s">
        <v>13</v>
      </c>
      <c r="D238" s="63" t="s">
        <v>1429</v>
      </c>
      <c r="E238" s="65">
        <v>0.28199999999999997</v>
      </c>
      <c r="F238" s="66">
        <v>33.619999999999997</v>
      </c>
      <c r="G238" s="66">
        <v>9.48</v>
      </c>
    </row>
    <row r="239" spans="1:7" ht="15" customHeight="1">
      <c r="A239" s="63" t="s">
        <v>1434</v>
      </c>
      <c r="B239" s="64" t="s">
        <v>1505</v>
      </c>
      <c r="C239" s="63" t="s">
        <v>13</v>
      </c>
      <c r="D239" s="63" t="s">
        <v>1429</v>
      </c>
      <c r="E239" s="65">
        <v>0.14099999999999999</v>
      </c>
      <c r="F239" s="66">
        <v>24.88</v>
      </c>
      <c r="G239" s="66">
        <v>3.5</v>
      </c>
    </row>
    <row r="240" spans="1:7" ht="18" customHeight="1">
      <c r="A240" s="67"/>
      <c r="B240" s="67"/>
      <c r="C240" s="67"/>
      <c r="D240" s="67"/>
      <c r="E240" s="267" t="s">
        <v>1436</v>
      </c>
      <c r="F240" s="267"/>
      <c r="G240" s="68">
        <v>12.98</v>
      </c>
    </row>
    <row r="241" spans="1:7" ht="15" customHeight="1">
      <c r="A241" s="67"/>
      <c r="B241" s="67"/>
      <c r="C241" s="67"/>
      <c r="D241" s="67"/>
      <c r="E241" s="284" t="s">
        <v>1441</v>
      </c>
      <c r="F241" s="284"/>
      <c r="G241" s="69">
        <v>495.36</v>
      </c>
    </row>
    <row r="242" spans="1:7" ht="9.9499999999999993" customHeight="1">
      <c r="A242" s="67"/>
      <c r="B242" s="67"/>
      <c r="C242" s="67"/>
      <c r="D242" s="67"/>
      <c r="E242" s="285"/>
      <c r="F242" s="285"/>
      <c r="G242" s="285"/>
    </row>
    <row r="243" spans="1:7" ht="20.100000000000001" customHeight="1">
      <c r="A243" s="265" t="s">
        <v>1563</v>
      </c>
      <c r="B243" s="265"/>
      <c r="C243" s="265"/>
      <c r="D243" s="265"/>
      <c r="E243" s="265"/>
      <c r="F243" s="265"/>
      <c r="G243" s="265"/>
    </row>
    <row r="244" spans="1:7" ht="15" customHeight="1">
      <c r="A244" s="266" t="s">
        <v>1406</v>
      </c>
      <c r="B244" s="266"/>
      <c r="C244" s="62" t="s">
        <v>4</v>
      </c>
      <c r="D244" s="62" t="s">
        <v>1407</v>
      </c>
      <c r="E244" s="62" t="s">
        <v>1408</v>
      </c>
      <c r="F244" s="62" t="s">
        <v>1409</v>
      </c>
      <c r="G244" s="62" t="s">
        <v>1410</v>
      </c>
    </row>
    <row r="245" spans="1:7" ht="29.1" customHeight="1">
      <c r="A245" s="63" t="s">
        <v>1546</v>
      </c>
      <c r="B245" s="64" t="s">
        <v>1547</v>
      </c>
      <c r="C245" s="63" t="s">
        <v>13</v>
      </c>
      <c r="D245" s="63" t="s">
        <v>21</v>
      </c>
      <c r="E245" s="65">
        <v>4.72</v>
      </c>
      <c r="F245" s="66">
        <v>0.73</v>
      </c>
      <c r="G245" s="66">
        <v>3.44</v>
      </c>
    </row>
    <row r="246" spans="1:7" ht="29.1" customHeight="1">
      <c r="A246" s="63" t="s">
        <v>1555</v>
      </c>
      <c r="B246" s="64" t="s">
        <v>1556</v>
      </c>
      <c r="C246" s="63" t="s">
        <v>13</v>
      </c>
      <c r="D246" s="63" t="s">
        <v>23</v>
      </c>
      <c r="E246" s="65">
        <v>2.202</v>
      </c>
      <c r="F246" s="66">
        <v>25.44</v>
      </c>
      <c r="G246" s="66">
        <v>56.01</v>
      </c>
    </row>
    <row r="247" spans="1:7" ht="38.1" customHeight="1">
      <c r="A247" s="63" t="s">
        <v>1561</v>
      </c>
      <c r="B247" s="64" t="s">
        <v>1562</v>
      </c>
      <c r="C247" s="63" t="s">
        <v>13</v>
      </c>
      <c r="D247" s="63" t="s">
        <v>14</v>
      </c>
      <c r="E247" s="65">
        <v>1</v>
      </c>
      <c r="F247" s="66">
        <v>420.97</v>
      </c>
      <c r="G247" s="66">
        <v>420.97</v>
      </c>
    </row>
    <row r="248" spans="1:7" ht="21" customHeight="1">
      <c r="A248" s="63" t="s">
        <v>1550</v>
      </c>
      <c r="B248" s="64" t="s">
        <v>1551</v>
      </c>
      <c r="C248" s="63" t="s">
        <v>13</v>
      </c>
      <c r="D248" s="63" t="s">
        <v>1552</v>
      </c>
      <c r="E248" s="65">
        <v>6.3700000000000007E-2</v>
      </c>
      <c r="F248" s="66">
        <v>30.88</v>
      </c>
      <c r="G248" s="66">
        <v>1.96</v>
      </c>
    </row>
    <row r="249" spans="1:7" ht="15" customHeight="1">
      <c r="A249" s="67"/>
      <c r="B249" s="67"/>
      <c r="C249" s="67"/>
      <c r="D249" s="67"/>
      <c r="E249" s="267" t="s">
        <v>1425</v>
      </c>
      <c r="F249" s="267"/>
      <c r="G249" s="68">
        <v>482.38</v>
      </c>
    </row>
    <row r="250" spans="1:7" ht="15" customHeight="1">
      <c r="A250" s="266" t="s">
        <v>1426</v>
      </c>
      <c r="B250" s="266"/>
      <c r="C250" s="62" t="s">
        <v>4</v>
      </c>
      <c r="D250" s="62" t="s">
        <v>1407</v>
      </c>
      <c r="E250" s="62" t="s">
        <v>1408</v>
      </c>
      <c r="F250" s="62" t="s">
        <v>1409</v>
      </c>
      <c r="G250" s="62" t="s">
        <v>1410</v>
      </c>
    </row>
    <row r="251" spans="1:7" ht="15" customHeight="1">
      <c r="A251" s="63" t="s">
        <v>1432</v>
      </c>
      <c r="B251" s="64" t="s">
        <v>1553</v>
      </c>
      <c r="C251" s="63" t="s">
        <v>13</v>
      </c>
      <c r="D251" s="63" t="s">
        <v>1429</v>
      </c>
      <c r="E251" s="65">
        <v>0.28199999999999997</v>
      </c>
      <c r="F251" s="66">
        <v>33.619999999999997</v>
      </c>
      <c r="G251" s="66">
        <v>9.48</v>
      </c>
    </row>
    <row r="252" spans="1:7" ht="15" customHeight="1">
      <c r="A252" s="63" t="s">
        <v>1434</v>
      </c>
      <c r="B252" s="64" t="s">
        <v>1505</v>
      </c>
      <c r="C252" s="63" t="s">
        <v>13</v>
      </c>
      <c r="D252" s="63" t="s">
        <v>1429</v>
      </c>
      <c r="E252" s="65">
        <v>0.14099999999999999</v>
      </c>
      <c r="F252" s="66">
        <v>24.88</v>
      </c>
      <c r="G252" s="66">
        <v>3.5</v>
      </c>
    </row>
    <row r="253" spans="1:7" ht="18" customHeight="1">
      <c r="A253" s="67"/>
      <c r="B253" s="67"/>
      <c r="C253" s="67"/>
      <c r="D253" s="67"/>
      <c r="E253" s="267" t="s">
        <v>1436</v>
      </c>
      <c r="F253" s="267"/>
      <c r="G253" s="68">
        <v>12.98</v>
      </c>
    </row>
    <row r="254" spans="1:7" ht="15" customHeight="1">
      <c r="A254" s="67"/>
      <c r="B254" s="67"/>
      <c r="C254" s="67"/>
      <c r="D254" s="67"/>
      <c r="E254" s="284" t="s">
        <v>1441</v>
      </c>
      <c r="F254" s="284"/>
      <c r="G254" s="69">
        <v>495.36</v>
      </c>
    </row>
    <row r="255" spans="1:7" ht="9.9499999999999993" customHeight="1">
      <c r="A255" s="67"/>
      <c r="B255" s="67"/>
      <c r="C255" s="67"/>
      <c r="D255" s="67"/>
      <c r="E255" s="285"/>
      <c r="F255" s="285"/>
      <c r="G255" s="285"/>
    </row>
    <row r="256" spans="1:7" ht="20.100000000000001" customHeight="1">
      <c r="A256" s="265" t="s">
        <v>1564</v>
      </c>
      <c r="B256" s="265"/>
      <c r="C256" s="265"/>
      <c r="D256" s="265"/>
      <c r="E256" s="265"/>
      <c r="F256" s="265"/>
      <c r="G256" s="265"/>
    </row>
    <row r="257" spans="1:7" ht="15" customHeight="1">
      <c r="A257" s="266" t="s">
        <v>1406</v>
      </c>
      <c r="B257" s="266"/>
      <c r="C257" s="62" t="s">
        <v>4</v>
      </c>
      <c r="D257" s="62" t="s">
        <v>1407</v>
      </c>
      <c r="E257" s="62" t="s">
        <v>1408</v>
      </c>
      <c r="F257" s="62" t="s">
        <v>1409</v>
      </c>
      <c r="G257" s="62" t="s">
        <v>1410</v>
      </c>
    </row>
    <row r="258" spans="1:7" ht="29.1" customHeight="1">
      <c r="A258" s="63" t="s">
        <v>1546</v>
      </c>
      <c r="B258" s="64" t="s">
        <v>1547</v>
      </c>
      <c r="C258" s="63" t="s">
        <v>13</v>
      </c>
      <c r="D258" s="63" t="s">
        <v>21</v>
      </c>
      <c r="E258" s="65">
        <v>4.8166000000000002</v>
      </c>
      <c r="F258" s="66">
        <v>0.73</v>
      </c>
      <c r="G258" s="66">
        <v>3.51</v>
      </c>
    </row>
    <row r="259" spans="1:7" ht="29.1" customHeight="1">
      <c r="A259" s="63" t="s">
        <v>1555</v>
      </c>
      <c r="B259" s="64" t="s">
        <v>1556</v>
      </c>
      <c r="C259" s="63" t="s">
        <v>13</v>
      </c>
      <c r="D259" s="63" t="s">
        <v>23</v>
      </c>
      <c r="E259" s="65">
        <v>6.8503999999999996</v>
      </c>
      <c r="F259" s="66">
        <v>25.44</v>
      </c>
      <c r="G259" s="66">
        <v>174.27</v>
      </c>
    </row>
    <row r="260" spans="1:7" ht="29.1" customHeight="1">
      <c r="A260" s="63" t="s">
        <v>1557</v>
      </c>
      <c r="B260" s="64" t="s">
        <v>1558</v>
      </c>
      <c r="C260" s="63" t="s">
        <v>13</v>
      </c>
      <c r="D260" s="63" t="s">
        <v>21</v>
      </c>
      <c r="E260" s="65">
        <v>0.54730000000000001</v>
      </c>
      <c r="F260" s="66">
        <v>831.05</v>
      </c>
      <c r="G260" s="66">
        <v>454.83</v>
      </c>
    </row>
    <row r="261" spans="1:7" ht="21" customHeight="1">
      <c r="A261" s="63" t="s">
        <v>1550</v>
      </c>
      <c r="B261" s="64" t="s">
        <v>1551</v>
      </c>
      <c r="C261" s="63" t="s">
        <v>13</v>
      </c>
      <c r="D261" s="63" t="s">
        <v>1552</v>
      </c>
      <c r="E261" s="65">
        <v>0.88290000000000002</v>
      </c>
      <c r="F261" s="66">
        <v>30.88</v>
      </c>
      <c r="G261" s="66">
        <v>27.26</v>
      </c>
    </row>
    <row r="262" spans="1:7" ht="15" customHeight="1">
      <c r="A262" s="67"/>
      <c r="B262" s="67"/>
      <c r="C262" s="67"/>
      <c r="D262" s="67"/>
      <c r="E262" s="267" t="s">
        <v>1425</v>
      </c>
      <c r="F262" s="267"/>
      <c r="G262" s="68">
        <v>659.87</v>
      </c>
    </row>
    <row r="263" spans="1:7" ht="15" customHeight="1">
      <c r="A263" s="266" t="s">
        <v>1426</v>
      </c>
      <c r="B263" s="266"/>
      <c r="C263" s="62" t="s">
        <v>4</v>
      </c>
      <c r="D263" s="62" t="s">
        <v>1407</v>
      </c>
      <c r="E263" s="62" t="s">
        <v>1408</v>
      </c>
      <c r="F263" s="62" t="s">
        <v>1409</v>
      </c>
      <c r="G263" s="62" t="s">
        <v>1410</v>
      </c>
    </row>
    <row r="264" spans="1:7" ht="15" customHeight="1">
      <c r="A264" s="63" t="s">
        <v>1432</v>
      </c>
      <c r="B264" s="64" t="s">
        <v>1553</v>
      </c>
      <c r="C264" s="63" t="s">
        <v>13</v>
      </c>
      <c r="D264" s="63" t="s">
        <v>1429</v>
      </c>
      <c r="E264" s="65">
        <v>0.3826</v>
      </c>
      <c r="F264" s="66">
        <v>33.619999999999997</v>
      </c>
      <c r="G264" s="66">
        <v>12.86</v>
      </c>
    </row>
    <row r="265" spans="1:7" ht="15" customHeight="1">
      <c r="A265" s="63" t="s">
        <v>1434</v>
      </c>
      <c r="B265" s="64" t="s">
        <v>1505</v>
      </c>
      <c r="C265" s="63" t="s">
        <v>13</v>
      </c>
      <c r="D265" s="63" t="s">
        <v>1429</v>
      </c>
      <c r="E265" s="65">
        <v>0.191</v>
      </c>
      <c r="F265" s="66">
        <v>24.88</v>
      </c>
      <c r="G265" s="66">
        <v>4.75</v>
      </c>
    </row>
    <row r="266" spans="1:7" ht="18" customHeight="1">
      <c r="A266" s="67"/>
      <c r="B266" s="67"/>
      <c r="C266" s="67"/>
      <c r="D266" s="67"/>
      <c r="E266" s="267" t="s">
        <v>1436</v>
      </c>
      <c r="F266" s="267"/>
      <c r="G266" s="68">
        <v>17.61</v>
      </c>
    </row>
    <row r="267" spans="1:7" ht="15" customHeight="1">
      <c r="A267" s="67"/>
      <c r="B267" s="67"/>
      <c r="C267" s="67"/>
      <c r="D267" s="67"/>
      <c r="E267" s="284" t="s">
        <v>1441</v>
      </c>
      <c r="F267" s="284"/>
      <c r="G267" s="69">
        <v>677.48</v>
      </c>
    </row>
    <row r="268" spans="1:7" ht="9.9499999999999993" customHeight="1">
      <c r="A268" s="67"/>
      <c r="B268" s="67"/>
      <c r="C268" s="67"/>
      <c r="D268" s="67"/>
      <c r="E268" s="285"/>
      <c r="F268" s="285"/>
      <c r="G268" s="285"/>
    </row>
    <row r="269" spans="1:7" ht="27" customHeight="1">
      <c r="A269" s="265" t="s">
        <v>1565</v>
      </c>
      <c r="B269" s="265"/>
      <c r="C269" s="265"/>
      <c r="D269" s="265"/>
      <c r="E269" s="265"/>
      <c r="F269" s="265"/>
      <c r="G269" s="265"/>
    </row>
    <row r="270" spans="1:7" ht="15" customHeight="1">
      <c r="A270" s="266" t="s">
        <v>1406</v>
      </c>
      <c r="B270" s="266"/>
      <c r="C270" s="62" t="s">
        <v>4</v>
      </c>
      <c r="D270" s="62" t="s">
        <v>1407</v>
      </c>
      <c r="E270" s="62" t="s">
        <v>1408</v>
      </c>
      <c r="F270" s="62" t="s">
        <v>1409</v>
      </c>
      <c r="G270" s="62" t="s">
        <v>1410</v>
      </c>
    </row>
    <row r="271" spans="1:7" ht="29.1" customHeight="1">
      <c r="A271" s="63" t="s">
        <v>1546</v>
      </c>
      <c r="B271" s="64" t="s">
        <v>1547</v>
      </c>
      <c r="C271" s="63" t="s">
        <v>13</v>
      </c>
      <c r="D271" s="63" t="s">
        <v>21</v>
      </c>
      <c r="E271" s="65">
        <v>4.8166000000000002</v>
      </c>
      <c r="F271" s="66">
        <v>0.73</v>
      </c>
      <c r="G271" s="66">
        <v>3.51</v>
      </c>
    </row>
    <row r="272" spans="1:7" ht="29.1" customHeight="1">
      <c r="A272" s="63" t="s">
        <v>1555</v>
      </c>
      <c r="B272" s="64" t="s">
        <v>1556</v>
      </c>
      <c r="C272" s="63" t="s">
        <v>13</v>
      </c>
      <c r="D272" s="63" t="s">
        <v>23</v>
      </c>
      <c r="E272" s="65">
        <v>6.8503999999999996</v>
      </c>
      <c r="F272" s="66">
        <v>25.44</v>
      </c>
      <c r="G272" s="66">
        <v>174.27</v>
      </c>
    </row>
    <row r="273" spans="1:7" ht="29.1" customHeight="1">
      <c r="A273" s="63" t="s">
        <v>1557</v>
      </c>
      <c r="B273" s="64" t="s">
        <v>1558</v>
      </c>
      <c r="C273" s="63" t="s">
        <v>13</v>
      </c>
      <c r="D273" s="63" t="s">
        <v>21</v>
      </c>
      <c r="E273" s="65">
        <v>0.54730000000000001</v>
      </c>
      <c r="F273" s="66">
        <v>831.05</v>
      </c>
      <c r="G273" s="66">
        <v>454.83</v>
      </c>
    </row>
    <row r="274" spans="1:7" ht="21" customHeight="1">
      <c r="A274" s="63" t="s">
        <v>1550</v>
      </c>
      <c r="B274" s="64" t="s">
        <v>1551</v>
      </c>
      <c r="C274" s="63" t="s">
        <v>13</v>
      </c>
      <c r="D274" s="63" t="s">
        <v>1552</v>
      </c>
      <c r="E274" s="65">
        <v>0.88290000000000002</v>
      </c>
      <c r="F274" s="66">
        <v>30.88</v>
      </c>
      <c r="G274" s="66">
        <v>27.26</v>
      </c>
    </row>
    <row r="275" spans="1:7" ht="15" customHeight="1">
      <c r="A275" s="67"/>
      <c r="B275" s="67"/>
      <c r="C275" s="67"/>
      <c r="D275" s="67"/>
      <c r="E275" s="267" t="s">
        <v>1425</v>
      </c>
      <c r="F275" s="267"/>
      <c r="G275" s="68">
        <v>659.87</v>
      </c>
    </row>
    <row r="276" spans="1:7" ht="15" customHeight="1">
      <c r="A276" s="266" t="s">
        <v>1426</v>
      </c>
      <c r="B276" s="266"/>
      <c r="C276" s="62" t="s">
        <v>4</v>
      </c>
      <c r="D276" s="62" t="s">
        <v>1407</v>
      </c>
      <c r="E276" s="62" t="s">
        <v>1408</v>
      </c>
      <c r="F276" s="62" t="s">
        <v>1409</v>
      </c>
      <c r="G276" s="62" t="s">
        <v>1410</v>
      </c>
    </row>
    <row r="277" spans="1:7" ht="15" customHeight="1">
      <c r="A277" s="63" t="s">
        <v>1432</v>
      </c>
      <c r="B277" s="64" t="s">
        <v>1553</v>
      </c>
      <c r="C277" s="63" t="s">
        <v>13</v>
      </c>
      <c r="D277" s="63" t="s">
        <v>1429</v>
      </c>
      <c r="E277" s="65">
        <v>0.3826</v>
      </c>
      <c r="F277" s="66">
        <v>33.619999999999997</v>
      </c>
      <c r="G277" s="66">
        <v>12.86</v>
      </c>
    </row>
    <row r="278" spans="1:7" ht="15" customHeight="1">
      <c r="A278" s="63" t="s">
        <v>1434</v>
      </c>
      <c r="B278" s="64" t="s">
        <v>1505</v>
      </c>
      <c r="C278" s="63" t="s">
        <v>13</v>
      </c>
      <c r="D278" s="63" t="s">
        <v>1429</v>
      </c>
      <c r="E278" s="65">
        <v>0.191</v>
      </c>
      <c r="F278" s="66">
        <v>24.88</v>
      </c>
      <c r="G278" s="66">
        <v>4.75</v>
      </c>
    </row>
    <row r="279" spans="1:7" ht="18" customHeight="1">
      <c r="A279" s="67"/>
      <c r="B279" s="67"/>
      <c r="C279" s="67"/>
      <c r="D279" s="67"/>
      <c r="E279" s="267" t="s">
        <v>1436</v>
      </c>
      <c r="F279" s="267"/>
      <c r="G279" s="68">
        <v>17.61</v>
      </c>
    </row>
    <row r="280" spans="1:7" ht="15" customHeight="1">
      <c r="A280" s="67"/>
      <c r="B280" s="67"/>
      <c r="C280" s="67"/>
      <c r="D280" s="67"/>
      <c r="E280" s="284" t="s">
        <v>1441</v>
      </c>
      <c r="F280" s="284"/>
      <c r="G280" s="69">
        <v>677.48</v>
      </c>
    </row>
    <row r="281" spans="1:7" ht="9.9499999999999993" customHeight="1">
      <c r="A281" s="67"/>
      <c r="B281" s="67"/>
      <c r="C281" s="67"/>
      <c r="D281" s="67"/>
      <c r="E281" s="285"/>
      <c r="F281" s="285"/>
      <c r="G281" s="285"/>
    </row>
    <row r="282" spans="1:7" ht="20.100000000000001" customHeight="1">
      <c r="A282" s="265" t="s">
        <v>1566</v>
      </c>
      <c r="B282" s="265"/>
      <c r="C282" s="265"/>
      <c r="D282" s="265"/>
      <c r="E282" s="265"/>
      <c r="F282" s="265"/>
      <c r="G282" s="265"/>
    </row>
    <row r="283" spans="1:7" ht="15" customHeight="1">
      <c r="A283" s="266" t="s">
        <v>1406</v>
      </c>
      <c r="B283" s="266"/>
      <c r="C283" s="62" t="s">
        <v>4</v>
      </c>
      <c r="D283" s="62" t="s">
        <v>1407</v>
      </c>
      <c r="E283" s="62" t="s">
        <v>1408</v>
      </c>
      <c r="F283" s="62" t="s">
        <v>1409</v>
      </c>
      <c r="G283" s="62" t="s">
        <v>1410</v>
      </c>
    </row>
    <row r="284" spans="1:7" ht="29.1" customHeight="1">
      <c r="A284" s="63" t="s">
        <v>1567</v>
      </c>
      <c r="B284" s="64" t="s">
        <v>1568</v>
      </c>
      <c r="C284" s="63" t="s">
        <v>13</v>
      </c>
      <c r="D284" s="63" t="s">
        <v>21</v>
      </c>
      <c r="E284" s="65">
        <v>2.0832999999999999</v>
      </c>
      <c r="F284" s="66">
        <v>255.53</v>
      </c>
      <c r="G284" s="66">
        <v>532.34</v>
      </c>
    </row>
    <row r="285" spans="1:7" ht="29.1" customHeight="1">
      <c r="A285" s="63" t="s">
        <v>1569</v>
      </c>
      <c r="B285" s="64" t="s">
        <v>1570</v>
      </c>
      <c r="C285" s="63" t="s">
        <v>13</v>
      </c>
      <c r="D285" s="63" t="s">
        <v>21</v>
      </c>
      <c r="E285" s="65">
        <v>24.4</v>
      </c>
      <c r="F285" s="66">
        <v>0.22</v>
      </c>
      <c r="G285" s="66">
        <v>5.36</v>
      </c>
    </row>
    <row r="286" spans="1:7" ht="15" customHeight="1">
      <c r="A286" s="63" t="s">
        <v>1501</v>
      </c>
      <c r="B286" s="64" t="s">
        <v>1502</v>
      </c>
      <c r="C286" s="63" t="s">
        <v>13</v>
      </c>
      <c r="D286" s="63" t="s">
        <v>21</v>
      </c>
      <c r="E286" s="65">
        <v>1.2466999999999999</v>
      </c>
      <c r="F286" s="66">
        <v>20.41</v>
      </c>
      <c r="G286" s="66">
        <v>25.44</v>
      </c>
    </row>
    <row r="287" spans="1:7" ht="15" customHeight="1">
      <c r="A287" s="67"/>
      <c r="B287" s="67"/>
      <c r="C287" s="67"/>
      <c r="D287" s="67"/>
      <c r="E287" s="267" t="s">
        <v>1425</v>
      </c>
      <c r="F287" s="267"/>
      <c r="G287" s="68">
        <v>563.14</v>
      </c>
    </row>
    <row r="288" spans="1:7" ht="15" customHeight="1">
      <c r="A288" s="266" t="s">
        <v>1426</v>
      </c>
      <c r="B288" s="266"/>
      <c r="C288" s="62" t="s">
        <v>4</v>
      </c>
      <c r="D288" s="62" t="s">
        <v>1407</v>
      </c>
      <c r="E288" s="62" t="s">
        <v>1408</v>
      </c>
      <c r="F288" s="62" t="s">
        <v>1409</v>
      </c>
      <c r="G288" s="62" t="s">
        <v>1410</v>
      </c>
    </row>
    <row r="289" spans="1:7" ht="15" customHeight="1">
      <c r="A289" s="63" t="s">
        <v>1432</v>
      </c>
      <c r="B289" s="64" t="s">
        <v>1553</v>
      </c>
      <c r="C289" s="63" t="s">
        <v>13</v>
      </c>
      <c r="D289" s="63" t="s">
        <v>1429</v>
      </c>
      <c r="E289" s="65">
        <v>1.7070000000000001</v>
      </c>
      <c r="F289" s="66">
        <v>33.619999999999997</v>
      </c>
      <c r="G289" s="66">
        <v>57.38</v>
      </c>
    </row>
    <row r="290" spans="1:7" ht="15" customHeight="1">
      <c r="A290" s="63" t="s">
        <v>1434</v>
      </c>
      <c r="B290" s="64" t="s">
        <v>1505</v>
      </c>
      <c r="C290" s="63" t="s">
        <v>13</v>
      </c>
      <c r="D290" s="63" t="s">
        <v>1429</v>
      </c>
      <c r="E290" s="65">
        <v>0.85299999999999998</v>
      </c>
      <c r="F290" s="66">
        <v>24.88</v>
      </c>
      <c r="G290" s="66">
        <v>21.22</v>
      </c>
    </row>
    <row r="291" spans="1:7" ht="18" customHeight="1">
      <c r="A291" s="67"/>
      <c r="B291" s="67"/>
      <c r="C291" s="67"/>
      <c r="D291" s="67"/>
      <c r="E291" s="267" t="s">
        <v>1436</v>
      </c>
      <c r="F291" s="267"/>
      <c r="G291" s="68">
        <v>78.599999999999994</v>
      </c>
    </row>
    <row r="292" spans="1:7" ht="15" customHeight="1">
      <c r="A292" s="67"/>
      <c r="B292" s="67"/>
      <c r="C292" s="67"/>
      <c r="D292" s="67"/>
      <c r="E292" s="284" t="s">
        <v>1441</v>
      </c>
      <c r="F292" s="284"/>
      <c r="G292" s="69">
        <v>641.74</v>
      </c>
    </row>
    <row r="293" spans="1:7" ht="9.9499999999999993" customHeight="1">
      <c r="A293" s="67"/>
      <c r="B293" s="67"/>
      <c r="C293" s="67"/>
      <c r="D293" s="67"/>
      <c r="E293" s="285"/>
      <c r="F293" s="285"/>
      <c r="G293" s="285"/>
    </row>
    <row r="294" spans="1:7" ht="20.100000000000001" customHeight="1">
      <c r="A294" s="265" t="s">
        <v>1571</v>
      </c>
      <c r="B294" s="265"/>
      <c r="C294" s="265"/>
      <c r="D294" s="265"/>
      <c r="E294" s="265"/>
      <c r="F294" s="265"/>
      <c r="G294" s="265"/>
    </row>
    <row r="295" spans="1:7" ht="15" customHeight="1">
      <c r="A295" s="266" t="s">
        <v>1406</v>
      </c>
      <c r="B295" s="266"/>
      <c r="C295" s="62" t="s">
        <v>4</v>
      </c>
      <c r="D295" s="62" t="s">
        <v>1407</v>
      </c>
      <c r="E295" s="62" t="s">
        <v>1408</v>
      </c>
      <c r="F295" s="62" t="s">
        <v>1409</v>
      </c>
      <c r="G295" s="62" t="s">
        <v>1410</v>
      </c>
    </row>
    <row r="296" spans="1:7" ht="29.1" customHeight="1">
      <c r="A296" s="63" t="s">
        <v>1567</v>
      </c>
      <c r="B296" s="64" t="s">
        <v>1568</v>
      </c>
      <c r="C296" s="63" t="s">
        <v>13</v>
      </c>
      <c r="D296" s="63" t="s">
        <v>21</v>
      </c>
      <c r="E296" s="65">
        <v>2.0832999999999999</v>
      </c>
      <c r="F296" s="66">
        <v>255.53</v>
      </c>
      <c r="G296" s="66">
        <v>532.34</v>
      </c>
    </row>
    <row r="297" spans="1:7" ht="29.1" customHeight="1">
      <c r="A297" s="63" t="s">
        <v>1569</v>
      </c>
      <c r="B297" s="64" t="s">
        <v>1570</v>
      </c>
      <c r="C297" s="63" t="s">
        <v>13</v>
      </c>
      <c r="D297" s="63" t="s">
        <v>21</v>
      </c>
      <c r="E297" s="65">
        <v>24.4</v>
      </c>
      <c r="F297" s="66">
        <v>0.22</v>
      </c>
      <c r="G297" s="66">
        <v>5.36</v>
      </c>
    </row>
    <row r="298" spans="1:7" ht="15" customHeight="1">
      <c r="A298" s="63" t="s">
        <v>1501</v>
      </c>
      <c r="B298" s="64" t="s">
        <v>1502</v>
      </c>
      <c r="C298" s="63" t="s">
        <v>13</v>
      </c>
      <c r="D298" s="63" t="s">
        <v>21</v>
      </c>
      <c r="E298" s="65">
        <v>1.2466999999999999</v>
      </c>
      <c r="F298" s="66">
        <v>20.41</v>
      </c>
      <c r="G298" s="66">
        <v>25.44</v>
      </c>
    </row>
    <row r="299" spans="1:7" ht="15" customHeight="1">
      <c r="A299" s="67"/>
      <c r="B299" s="67"/>
      <c r="C299" s="67"/>
      <c r="D299" s="67"/>
      <c r="E299" s="267" t="s">
        <v>1425</v>
      </c>
      <c r="F299" s="267"/>
      <c r="G299" s="68">
        <v>563.14</v>
      </c>
    </row>
    <row r="300" spans="1:7" ht="15" customHeight="1">
      <c r="A300" s="266" t="s">
        <v>1426</v>
      </c>
      <c r="B300" s="266"/>
      <c r="C300" s="62" t="s">
        <v>4</v>
      </c>
      <c r="D300" s="62" t="s">
        <v>1407</v>
      </c>
      <c r="E300" s="62" t="s">
        <v>1408</v>
      </c>
      <c r="F300" s="62" t="s">
        <v>1409</v>
      </c>
      <c r="G300" s="62" t="s">
        <v>1410</v>
      </c>
    </row>
    <row r="301" spans="1:7" ht="15" customHeight="1">
      <c r="A301" s="63" t="s">
        <v>1432</v>
      </c>
      <c r="B301" s="64" t="s">
        <v>1553</v>
      </c>
      <c r="C301" s="63" t="s">
        <v>13</v>
      </c>
      <c r="D301" s="63" t="s">
        <v>1429</v>
      </c>
      <c r="E301" s="65">
        <v>1.7070000000000001</v>
      </c>
      <c r="F301" s="66">
        <v>33.619999999999997</v>
      </c>
      <c r="G301" s="66">
        <v>57.38</v>
      </c>
    </row>
    <row r="302" spans="1:7" ht="15" customHeight="1">
      <c r="A302" s="63" t="s">
        <v>1434</v>
      </c>
      <c r="B302" s="64" t="s">
        <v>1505</v>
      </c>
      <c r="C302" s="63" t="s">
        <v>13</v>
      </c>
      <c r="D302" s="63" t="s">
        <v>1429</v>
      </c>
      <c r="E302" s="65">
        <v>0.85299999999999998</v>
      </c>
      <c r="F302" s="66">
        <v>24.88</v>
      </c>
      <c r="G302" s="66">
        <v>21.22</v>
      </c>
    </row>
    <row r="303" spans="1:7" ht="18" customHeight="1">
      <c r="A303" s="67"/>
      <c r="B303" s="67"/>
      <c r="C303" s="67"/>
      <c r="D303" s="67"/>
      <c r="E303" s="267" t="s">
        <v>1436</v>
      </c>
      <c r="F303" s="267"/>
      <c r="G303" s="68">
        <v>78.599999999999994</v>
      </c>
    </row>
    <row r="304" spans="1:7" ht="15" customHeight="1">
      <c r="A304" s="67"/>
      <c r="B304" s="67"/>
      <c r="C304" s="67"/>
      <c r="D304" s="67"/>
      <c r="E304" s="284" t="s">
        <v>1441</v>
      </c>
      <c r="F304" s="284"/>
      <c r="G304" s="69">
        <v>641.74</v>
      </c>
    </row>
    <row r="305" spans="1:7" ht="9.9499999999999993" customHeight="1">
      <c r="A305" s="67"/>
      <c r="B305" s="67"/>
      <c r="C305" s="67"/>
      <c r="D305" s="67"/>
      <c r="E305" s="285"/>
      <c r="F305" s="285"/>
      <c r="G305" s="285"/>
    </row>
    <row r="306" spans="1:7" ht="20.100000000000001" customHeight="1">
      <c r="A306" s="265" t="s">
        <v>1572</v>
      </c>
      <c r="B306" s="265"/>
      <c r="C306" s="265"/>
      <c r="D306" s="265"/>
      <c r="E306" s="265"/>
      <c r="F306" s="265"/>
      <c r="G306" s="265"/>
    </row>
    <row r="307" spans="1:7" ht="15" customHeight="1">
      <c r="A307" s="266" t="s">
        <v>1406</v>
      </c>
      <c r="B307" s="266"/>
      <c r="C307" s="62" t="s">
        <v>4</v>
      </c>
      <c r="D307" s="62" t="s">
        <v>1407</v>
      </c>
      <c r="E307" s="62" t="s">
        <v>1408</v>
      </c>
      <c r="F307" s="62" t="s">
        <v>1409</v>
      </c>
      <c r="G307" s="62" t="s">
        <v>1410</v>
      </c>
    </row>
    <row r="308" spans="1:7" ht="38.1" customHeight="1">
      <c r="A308" s="63" t="s">
        <v>1573</v>
      </c>
      <c r="B308" s="64" t="s">
        <v>1574</v>
      </c>
      <c r="C308" s="63" t="s">
        <v>13</v>
      </c>
      <c r="D308" s="63" t="s">
        <v>14</v>
      </c>
      <c r="E308" s="65">
        <v>1</v>
      </c>
      <c r="F308" s="66">
        <v>632.85</v>
      </c>
      <c r="G308" s="66">
        <v>632.85</v>
      </c>
    </row>
    <row r="309" spans="1:7" ht="29.1" customHeight="1">
      <c r="A309" s="63" t="s">
        <v>1569</v>
      </c>
      <c r="B309" s="64" t="s">
        <v>1570</v>
      </c>
      <c r="C309" s="63" t="s">
        <v>13</v>
      </c>
      <c r="D309" s="63" t="s">
        <v>21</v>
      </c>
      <c r="E309" s="65">
        <v>17.413</v>
      </c>
      <c r="F309" s="66">
        <v>0.22</v>
      </c>
      <c r="G309" s="66">
        <v>3.83</v>
      </c>
    </row>
    <row r="310" spans="1:7" ht="15" customHeight="1">
      <c r="A310" s="63" t="s">
        <v>1501</v>
      </c>
      <c r="B310" s="64" t="s">
        <v>1502</v>
      </c>
      <c r="C310" s="63" t="s">
        <v>13</v>
      </c>
      <c r="D310" s="63" t="s">
        <v>21</v>
      </c>
      <c r="E310" s="65">
        <v>0.42399999999999999</v>
      </c>
      <c r="F310" s="66">
        <v>20.41</v>
      </c>
      <c r="G310" s="66">
        <v>8.65</v>
      </c>
    </row>
    <row r="311" spans="1:7" ht="15" customHeight="1">
      <c r="A311" s="67"/>
      <c r="B311" s="67"/>
      <c r="C311" s="67"/>
      <c r="D311" s="67"/>
      <c r="E311" s="267" t="s">
        <v>1425</v>
      </c>
      <c r="F311" s="267"/>
      <c r="G311" s="68">
        <v>645.33000000000004</v>
      </c>
    </row>
    <row r="312" spans="1:7" ht="15" customHeight="1">
      <c r="A312" s="266" t="s">
        <v>1426</v>
      </c>
      <c r="B312" s="266"/>
      <c r="C312" s="62" t="s">
        <v>4</v>
      </c>
      <c r="D312" s="62" t="s">
        <v>1407</v>
      </c>
      <c r="E312" s="62" t="s">
        <v>1408</v>
      </c>
      <c r="F312" s="62" t="s">
        <v>1409</v>
      </c>
      <c r="G312" s="62" t="s">
        <v>1410</v>
      </c>
    </row>
    <row r="313" spans="1:7" ht="15" customHeight="1">
      <c r="A313" s="63" t="s">
        <v>1432</v>
      </c>
      <c r="B313" s="64" t="s">
        <v>1553</v>
      </c>
      <c r="C313" s="63" t="s">
        <v>13</v>
      </c>
      <c r="D313" s="63" t="s">
        <v>1429</v>
      </c>
      <c r="E313" s="65">
        <v>0.72</v>
      </c>
      <c r="F313" s="66">
        <v>33.619999999999997</v>
      </c>
      <c r="G313" s="66">
        <v>24.2</v>
      </c>
    </row>
    <row r="314" spans="1:7" ht="15" customHeight="1">
      <c r="A314" s="63" t="s">
        <v>1434</v>
      </c>
      <c r="B314" s="64" t="s">
        <v>1505</v>
      </c>
      <c r="C314" s="63" t="s">
        <v>13</v>
      </c>
      <c r="D314" s="63" t="s">
        <v>1429</v>
      </c>
      <c r="E314" s="65">
        <v>0.36</v>
      </c>
      <c r="F314" s="66">
        <v>24.88</v>
      </c>
      <c r="G314" s="66">
        <v>8.9499999999999993</v>
      </c>
    </row>
    <row r="315" spans="1:7" ht="18" customHeight="1">
      <c r="A315" s="67"/>
      <c r="B315" s="67"/>
      <c r="C315" s="67"/>
      <c r="D315" s="67"/>
      <c r="E315" s="267" t="s">
        <v>1436</v>
      </c>
      <c r="F315" s="267"/>
      <c r="G315" s="68">
        <v>33.15</v>
      </c>
    </row>
    <row r="316" spans="1:7" ht="15" customHeight="1">
      <c r="A316" s="67"/>
      <c r="B316" s="67"/>
      <c r="C316" s="67"/>
      <c r="D316" s="67"/>
      <c r="E316" s="284" t="s">
        <v>1441</v>
      </c>
      <c r="F316" s="284"/>
      <c r="G316" s="69">
        <v>678.48</v>
      </c>
    </row>
    <row r="317" spans="1:7" ht="9.9499999999999993" customHeight="1">
      <c r="A317" s="67"/>
      <c r="B317" s="67"/>
      <c r="C317" s="67"/>
      <c r="D317" s="67"/>
      <c r="E317" s="285"/>
      <c r="F317" s="285"/>
      <c r="G317" s="285"/>
    </row>
    <row r="318" spans="1:7" ht="20.100000000000001" customHeight="1">
      <c r="A318" s="265" t="s">
        <v>1575</v>
      </c>
      <c r="B318" s="265"/>
      <c r="C318" s="265"/>
      <c r="D318" s="265"/>
      <c r="E318" s="265"/>
      <c r="F318" s="265"/>
      <c r="G318" s="265"/>
    </row>
    <row r="319" spans="1:7" ht="15" customHeight="1">
      <c r="A319" s="266" t="s">
        <v>1406</v>
      </c>
      <c r="B319" s="266"/>
      <c r="C319" s="62" t="s">
        <v>4</v>
      </c>
      <c r="D319" s="62" t="s">
        <v>1407</v>
      </c>
      <c r="E319" s="62" t="s">
        <v>1408</v>
      </c>
      <c r="F319" s="62" t="s">
        <v>1409</v>
      </c>
      <c r="G319" s="62" t="s">
        <v>1410</v>
      </c>
    </row>
    <row r="320" spans="1:7" ht="29.1" customHeight="1">
      <c r="A320" s="63" t="s">
        <v>1567</v>
      </c>
      <c r="B320" s="64" t="s">
        <v>1568</v>
      </c>
      <c r="C320" s="63" t="s">
        <v>13</v>
      </c>
      <c r="D320" s="63" t="s">
        <v>21</v>
      </c>
      <c r="E320" s="65">
        <v>2.0832999999999999</v>
      </c>
      <c r="F320" s="66">
        <v>255.53</v>
      </c>
      <c r="G320" s="66">
        <v>532.34</v>
      </c>
    </row>
    <row r="321" spans="1:7" ht="29.1" customHeight="1">
      <c r="A321" s="63" t="s">
        <v>1569</v>
      </c>
      <c r="B321" s="64" t="s">
        <v>1570</v>
      </c>
      <c r="C321" s="63" t="s">
        <v>13</v>
      </c>
      <c r="D321" s="63" t="s">
        <v>21</v>
      </c>
      <c r="E321" s="65">
        <v>24.4</v>
      </c>
      <c r="F321" s="66">
        <v>0.22</v>
      </c>
      <c r="G321" s="66">
        <v>5.36</v>
      </c>
    </row>
    <row r="322" spans="1:7" ht="15" customHeight="1">
      <c r="A322" s="63" t="s">
        <v>1501</v>
      </c>
      <c r="B322" s="64" t="s">
        <v>1502</v>
      </c>
      <c r="C322" s="63" t="s">
        <v>13</v>
      </c>
      <c r="D322" s="63" t="s">
        <v>21</v>
      </c>
      <c r="E322" s="65">
        <v>1.2466999999999999</v>
      </c>
      <c r="F322" s="66">
        <v>20.41</v>
      </c>
      <c r="G322" s="66">
        <v>25.44</v>
      </c>
    </row>
    <row r="323" spans="1:7" ht="15" customHeight="1">
      <c r="A323" s="67"/>
      <c r="B323" s="67"/>
      <c r="C323" s="67"/>
      <c r="D323" s="67"/>
      <c r="E323" s="267" t="s">
        <v>1425</v>
      </c>
      <c r="F323" s="267"/>
      <c r="G323" s="68">
        <v>563.14</v>
      </c>
    </row>
    <row r="324" spans="1:7" ht="15" customHeight="1">
      <c r="A324" s="266" t="s">
        <v>1426</v>
      </c>
      <c r="B324" s="266"/>
      <c r="C324" s="62" t="s">
        <v>4</v>
      </c>
      <c r="D324" s="62" t="s">
        <v>1407</v>
      </c>
      <c r="E324" s="62" t="s">
        <v>1408</v>
      </c>
      <c r="F324" s="62" t="s">
        <v>1409</v>
      </c>
      <c r="G324" s="62" t="s">
        <v>1410</v>
      </c>
    </row>
    <row r="325" spans="1:7" ht="15" customHeight="1">
      <c r="A325" s="63" t="s">
        <v>1432</v>
      </c>
      <c r="B325" s="64" t="s">
        <v>1553</v>
      </c>
      <c r="C325" s="63" t="s">
        <v>13</v>
      </c>
      <c r="D325" s="63" t="s">
        <v>1429</v>
      </c>
      <c r="E325" s="65">
        <v>1.7070000000000001</v>
      </c>
      <c r="F325" s="66">
        <v>33.619999999999997</v>
      </c>
      <c r="G325" s="66">
        <v>57.38</v>
      </c>
    </row>
    <row r="326" spans="1:7" ht="15" customHeight="1">
      <c r="A326" s="63" t="s">
        <v>1434</v>
      </c>
      <c r="B326" s="64" t="s">
        <v>1505</v>
      </c>
      <c r="C326" s="63" t="s">
        <v>13</v>
      </c>
      <c r="D326" s="63" t="s">
        <v>1429</v>
      </c>
      <c r="E326" s="65">
        <v>0.85299999999999998</v>
      </c>
      <c r="F326" s="66">
        <v>24.88</v>
      </c>
      <c r="G326" s="66">
        <v>21.22</v>
      </c>
    </row>
    <row r="327" spans="1:7" ht="18" customHeight="1">
      <c r="A327" s="67"/>
      <c r="B327" s="67"/>
      <c r="C327" s="67"/>
      <c r="D327" s="67"/>
      <c r="E327" s="267" t="s">
        <v>1436</v>
      </c>
      <c r="F327" s="267"/>
      <c r="G327" s="68">
        <v>78.599999999999994</v>
      </c>
    </row>
    <row r="328" spans="1:7" ht="15" customHeight="1">
      <c r="A328" s="67"/>
      <c r="B328" s="67"/>
      <c r="C328" s="67"/>
      <c r="D328" s="67"/>
      <c r="E328" s="284" t="s">
        <v>1441</v>
      </c>
      <c r="F328" s="284"/>
      <c r="G328" s="69">
        <v>641.74</v>
      </c>
    </row>
    <row r="329" spans="1:7" ht="9.9499999999999993" customHeight="1">
      <c r="A329" s="67"/>
      <c r="B329" s="67"/>
      <c r="C329" s="67"/>
      <c r="D329" s="67"/>
      <c r="E329" s="285"/>
      <c r="F329" s="285"/>
      <c r="G329" s="285"/>
    </row>
    <row r="330" spans="1:7" ht="20.100000000000001" customHeight="1">
      <c r="A330" s="265" t="s">
        <v>1576</v>
      </c>
      <c r="B330" s="265"/>
      <c r="C330" s="265"/>
      <c r="D330" s="265"/>
      <c r="E330" s="265"/>
      <c r="F330" s="265"/>
      <c r="G330" s="265"/>
    </row>
    <row r="331" spans="1:7" ht="15" customHeight="1">
      <c r="A331" s="266" t="s">
        <v>1406</v>
      </c>
      <c r="B331" s="266"/>
      <c r="C331" s="62" t="s">
        <v>4</v>
      </c>
      <c r="D331" s="62" t="s">
        <v>1407</v>
      </c>
      <c r="E331" s="62" t="s">
        <v>1408</v>
      </c>
      <c r="F331" s="62" t="s">
        <v>1409</v>
      </c>
      <c r="G331" s="62" t="s">
        <v>1410</v>
      </c>
    </row>
    <row r="332" spans="1:7" ht="38.1" customHeight="1">
      <c r="A332" s="63" t="s">
        <v>1573</v>
      </c>
      <c r="B332" s="64" t="s">
        <v>1574</v>
      </c>
      <c r="C332" s="63" t="s">
        <v>13</v>
      </c>
      <c r="D332" s="63" t="s">
        <v>14</v>
      </c>
      <c r="E332" s="65">
        <v>1</v>
      </c>
      <c r="F332" s="66">
        <v>632.85</v>
      </c>
      <c r="G332" s="66">
        <v>632.85</v>
      </c>
    </row>
    <row r="333" spans="1:7" ht="29.1" customHeight="1">
      <c r="A333" s="63" t="s">
        <v>1569</v>
      </c>
      <c r="B333" s="64" t="s">
        <v>1570</v>
      </c>
      <c r="C333" s="63" t="s">
        <v>13</v>
      </c>
      <c r="D333" s="63" t="s">
        <v>21</v>
      </c>
      <c r="E333" s="65">
        <v>17.413</v>
      </c>
      <c r="F333" s="66">
        <v>0.22</v>
      </c>
      <c r="G333" s="66">
        <v>3.83</v>
      </c>
    </row>
    <row r="334" spans="1:7" ht="15" customHeight="1">
      <c r="A334" s="63" t="s">
        <v>1501</v>
      </c>
      <c r="B334" s="64" t="s">
        <v>1502</v>
      </c>
      <c r="C334" s="63" t="s">
        <v>13</v>
      </c>
      <c r="D334" s="63" t="s">
        <v>21</v>
      </c>
      <c r="E334" s="65">
        <v>0.42399999999999999</v>
      </c>
      <c r="F334" s="66">
        <v>20.41</v>
      </c>
      <c r="G334" s="66">
        <v>8.65</v>
      </c>
    </row>
    <row r="335" spans="1:7" ht="15" customHeight="1">
      <c r="A335" s="67"/>
      <c r="B335" s="67"/>
      <c r="C335" s="67"/>
      <c r="D335" s="67"/>
      <c r="E335" s="267" t="s">
        <v>1425</v>
      </c>
      <c r="F335" s="267"/>
      <c r="G335" s="68">
        <v>645.33000000000004</v>
      </c>
    </row>
    <row r="336" spans="1:7" ht="15" customHeight="1">
      <c r="A336" s="266" t="s">
        <v>1426</v>
      </c>
      <c r="B336" s="266"/>
      <c r="C336" s="62" t="s">
        <v>4</v>
      </c>
      <c r="D336" s="62" t="s">
        <v>1407</v>
      </c>
      <c r="E336" s="62" t="s">
        <v>1408</v>
      </c>
      <c r="F336" s="62" t="s">
        <v>1409</v>
      </c>
      <c r="G336" s="62" t="s">
        <v>1410</v>
      </c>
    </row>
    <row r="337" spans="1:7" ht="15" customHeight="1">
      <c r="A337" s="63" t="s">
        <v>1432</v>
      </c>
      <c r="B337" s="64" t="s">
        <v>1553</v>
      </c>
      <c r="C337" s="63" t="s">
        <v>13</v>
      </c>
      <c r="D337" s="63" t="s">
        <v>1429</v>
      </c>
      <c r="E337" s="65">
        <v>0.72</v>
      </c>
      <c r="F337" s="66">
        <v>33.619999999999997</v>
      </c>
      <c r="G337" s="66">
        <v>24.2</v>
      </c>
    </row>
    <row r="338" spans="1:7" ht="15" customHeight="1">
      <c r="A338" s="63" t="s">
        <v>1434</v>
      </c>
      <c r="B338" s="64" t="s">
        <v>1505</v>
      </c>
      <c r="C338" s="63" t="s">
        <v>13</v>
      </c>
      <c r="D338" s="63" t="s">
        <v>1429</v>
      </c>
      <c r="E338" s="65">
        <v>0.36</v>
      </c>
      <c r="F338" s="66">
        <v>24.88</v>
      </c>
      <c r="G338" s="66">
        <v>8.9499999999999993</v>
      </c>
    </row>
    <row r="339" spans="1:7" ht="18" customHeight="1">
      <c r="A339" s="67"/>
      <c r="B339" s="67"/>
      <c r="C339" s="67"/>
      <c r="D339" s="67"/>
      <c r="E339" s="267" t="s">
        <v>1436</v>
      </c>
      <c r="F339" s="267"/>
      <c r="G339" s="68">
        <v>33.15</v>
      </c>
    </row>
    <row r="340" spans="1:7" ht="15" customHeight="1">
      <c r="A340" s="67"/>
      <c r="B340" s="67"/>
      <c r="C340" s="67"/>
      <c r="D340" s="67"/>
      <c r="E340" s="284" t="s">
        <v>1441</v>
      </c>
      <c r="F340" s="284"/>
      <c r="G340" s="69">
        <v>678.48</v>
      </c>
    </row>
    <row r="341" spans="1:7" ht="9.9499999999999993" customHeight="1">
      <c r="A341" s="67"/>
      <c r="B341" s="67"/>
      <c r="C341" s="67"/>
      <c r="D341" s="67"/>
      <c r="E341" s="285"/>
      <c r="F341" s="285"/>
      <c r="G341" s="285"/>
    </row>
    <row r="342" spans="1:7" ht="20.100000000000001" customHeight="1">
      <c r="A342" s="265" t="s">
        <v>1577</v>
      </c>
      <c r="B342" s="265"/>
      <c r="C342" s="265"/>
      <c r="D342" s="265"/>
      <c r="E342" s="265"/>
      <c r="F342" s="265"/>
      <c r="G342" s="265"/>
    </row>
    <row r="343" spans="1:7" ht="15" customHeight="1">
      <c r="A343" s="266" t="s">
        <v>1406</v>
      </c>
      <c r="B343" s="266"/>
      <c r="C343" s="62" t="s">
        <v>4</v>
      </c>
      <c r="D343" s="62" t="s">
        <v>1407</v>
      </c>
      <c r="E343" s="62" t="s">
        <v>1408</v>
      </c>
      <c r="F343" s="62" t="s">
        <v>1409</v>
      </c>
      <c r="G343" s="62" t="s">
        <v>1410</v>
      </c>
    </row>
    <row r="344" spans="1:7" ht="29.1" customHeight="1">
      <c r="A344" s="63" t="s">
        <v>1567</v>
      </c>
      <c r="B344" s="64" t="s">
        <v>1568</v>
      </c>
      <c r="C344" s="63" t="s">
        <v>13</v>
      </c>
      <c r="D344" s="63" t="s">
        <v>21</v>
      </c>
      <c r="E344" s="65">
        <v>2.0832999999999999</v>
      </c>
      <c r="F344" s="66">
        <v>255.53</v>
      </c>
      <c r="G344" s="66">
        <v>532.34</v>
      </c>
    </row>
    <row r="345" spans="1:7" ht="29.1" customHeight="1">
      <c r="A345" s="63" t="s">
        <v>1569</v>
      </c>
      <c r="B345" s="64" t="s">
        <v>1570</v>
      </c>
      <c r="C345" s="63" t="s">
        <v>13</v>
      </c>
      <c r="D345" s="63" t="s">
        <v>21</v>
      </c>
      <c r="E345" s="65">
        <v>24.4</v>
      </c>
      <c r="F345" s="66">
        <v>0.22</v>
      </c>
      <c r="G345" s="66">
        <v>5.36</v>
      </c>
    </row>
    <row r="346" spans="1:7" ht="15" customHeight="1">
      <c r="A346" s="63" t="s">
        <v>1501</v>
      </c>
      <c r="B346" s="64" t="s">
        <v>1502</v>
      </c>
      <c r="C346" s="63" t="s">
        <v>13</v>
      </c>
      <c r="D346" s="63" t="s">
        <v>21</v>
      </c>
      <c r="E346" s="65">
        <v>1.2466999999999999</v>
      </c>
      <c r="F346" s="66">
        <v>20.41</v>
      </c>
      <c r="G346" s="66">
        <v>25.44</v>
      </c>
    </row>
    <row r="347" spans="1:7" ht="15" customHeight="1">
      <c r="A347" s="67"/>
      <c r="B347" s="67"/>
      <c r="C347" s="67"/>
      <c r="D347" s="67"/>
      <c r="E347" s="267" t="s">
        <v>1425</v>
      </c>
      <c r="F347" s="267"/>
      <c r="G347" s="68">
        <v>563.14</v>
      </c>
    </row>
    <row r="348" spans="1:7" ht="15" customHeight="1">
      <c r="A348" s="266" t="s">
        <v>1426</v>
      </c>
      <c r="B348" s="266"/>
      <c r="C348" s="62" t="s">
        <v>4</v>
      </c>
      <c r="D348" s="62" t="s">
        <v>1407</v>
      </c>
      <c r="E348" s="62" t="s">
        <v>1408</v>
      </c>
      <c r="F348" s="62" t="s">
        <v>1409</v>
      </c>
      <c r="G348" s="62" t="s">
        <v>1410</v>
      </c>
    </row>
    <row r="349" spans="1:7" ht="15" customHeight="1">
      <c r="A349" s="63" t="s">
        <v>1432</v>
      </c>
      <c r="B349" s="64" t="s">
        <v>1553</v>
      </c>
      <c r="C349" s="63" t="s">
        <v>13</v>
      </c>
      <c r="D349" s="63" t="s">
        <v>1429</v>
      </c>
      <c r="E349" s="65">
        <v>1.7070000000000001</v>
      </c>
      <c r="F349" s="66">
        <v>33.619999999999997</v>
      </c>
      <c r="G349" s="66">
        <v>57.38</v>
      </c>
    </row>
    <row r="350" spans="1:7" ht="15" customHeight="1">
      <c r="A350" s="63" t="s">
        <v>1434</v>
      </c>
      <c r="B350" s="64" t="s">
        <v>1505</v>
      </c>
      <c r="C350" s="63" t="s">
        <v>13</v>
      </c>
      <c r="D350" s="63" t="s">
        <v>1429</v>
      </c>
      <c r="E350" s="65">
        <v>0.85299999999999998</v>
      </c>
      <c r="F350" s="66">
        <v>24.88</v>
      </c>
      <c r="G350" s="66">
        <v>21.22</v>
      </c>
    </row>
    <row r="351" spans="1:7" ht="18" customHeight="1">
      <c r="A351" s="67"/>
      <c r="B351" s="67"/>
      <c r="C351" s="67"/>
      <c r="D351" s="67"/>
      <c r="E351" s="267" t="s">
        <v>1436</v>
      </c>
      <c r="F351" s="267"/>
      <c r="G351" s="68">
        <v>78.599999999999994</v>
      </c>
    </row>
    <row r="352" spans="1:7" ht="15" customHeight="1">
      <c r="A352" s="67"/>
      <c r="B352" s="67"/>
      <c r="C352" s="67"/>
      <c r="D352" s="67"/>
      <c r="E352" s="284" t="s">
        <v>1441</v>
      </c>
      <c r="F352" s="284"/>
      <c r="G352" s="69">
        <v>641.74</v>
      </c>
    </row>
    <row r="353" spans="1:7" ht="9.9499999999999993" customHeight="1">
      <c r="A353" s="67"/>
      <c r="B353" s="67"/>
      <c r="C353" s="67"/>
      <c r="D353" s="67"/>
      <c r="E353" s="285"/>
      <c r="F353" s="285"/>
      <c r="G353" s="285"/>
    </row>
    <row r="354" spans="1:7" ht="20.100000000000001" customHeight="1">
      <c r="A354" s="265" t="s">
        <v>1578</v>
      </c>
      <c r="B354" s="265"/>
      <c r="C354" s="265"/>
      <c r="D354" s="265"/>
      <c r="E354" s="265"/>
      <c r="F354" s="265"/>
      <c r="G354" s="265"/>
    </row>
    <row r="355" spans="1:7" ht="15" customHeight="1">
      <c r="A355" s="266" t="s">
        <v>1406</v>
      </c>
      <c r="B355" s="266"/>
      <c r="C355" s="62" t="s">
        <v>4</v>
      </c>
      <c r="D355" s="62" t="s">
        <v>1407</v>
      </c>
      <c r="E355" s="62" t="s">
        <v>1408</v>
      </c>
      <c r="F355" s="62" t="s">
        <v>1409</v>
      </c>
      <c r="G355" s="62" t="s">
        <v>1410</v>
      </c>
    </row>
    <row r="356" spans="1:7" ht="29.1" customHeight="1">
      <c r="A356" s="63" t="s">
        <v>1567</v>
      </c>
      <c r="B356" s="64" t="s">
        <v>1568</v>
      </c>
      <c r="C356" s="63" t="s">
        <v>13</v>
      </c>
      <c r="D356" s="63" t="s">
        <v>21</v>
      </c>
      <c r="E356" s="65">
        <v>2.0832999999999999</v>
      </c>
      <c r="F356" s="66">
        <v>255.53</v>
      </c>
      <c r="G356" s="66">
        <v>532.34</v>
      </c>
    </row>
    <row r="357" spans="1:7" ht="29.1" customHeight="1">
      <c r="A357" s="63" t="s">
        <v>1569</v>
      </c>
      <c r="B357" s="64" t="s">
        <v>1570</v>
      </c>
      <c r="C357" s="63" t="s">
        <v>13</v>
      </c>
      <c r="D357" s="63" t="s">
        <v>21</v>
      </c>
      <c r="E357" s="65">
        <v>24.4</v>
      </c>
      <c r="F357" s="66">
        <v>0.22</v>
      </c>
      <c r="G357" s="66">
        <v>5.36</v>
      </c>
    </row>
    <row r="358" spans="1:7" ht="15" customHeight="1">
      <c r="A358" s="63" t="s">
        <v>1501</v>
      </c>
      <c r="B358" s="64" t="s">
        <v>1502</v>
      </c>
      <c r="C358" s="63" t="s">
        <v>13</v>
      </c>
      <c r="D358" s="63" t="s">
        <v>21</v>
      </c>
      <c r="E358" s="65">
        <v>1.2466999999999999</v>
      </c>
      <c r="F358" s="66">
        <v>20.41</v>
      </c>
      <c r="G358" s="66">
        <v>25.44</v>
      </c>
    </row>
    <row r="359" spans="1:7" ht="15" customHeight="1">
      <c r="A359" s="67"/>
      <c r="B359" s="67"/>
      <c r="C359" s="67"/>
      <c r="D359" s="67"/>
      <c r="E359" s="267" t="s">
        <v>1425</v>
      </c>
      <c r="F359" s="267"/>
      <c r="G359" s="68">
        <v>563.14</v>
      </c>
    </row>
    <row r="360" spans="1:7" ht="15" customHeight="1">
      <c r="A360" s="266" t="s">
        <v>1426</v>
      </c>
      <c r="B360" s="266"/>
      <c r="C360" s="62" t="s">
        <v>4</v>
      </c>
      <c r="D360" s="62" t="s">
        <v>1407</v>
      </c>
      <c r="E360" s="62" t="s">
        <v>1408</v>
      </c>
      <c r="F360" s="62" t="s">
        <v>1409</v>
      </c>
      <c r="G360" s="62" t="s">
        <v>1410</v>
      </c>
    </row>
    <row r="361" spans="1:7" ht="15" customHeight="1">
      <c r="A361" s="63" t="s">
        <v>1432</v>
      </c>
      <c r="B361" s="64" t="s">
        <v>1553</v>
      </c>
      <c r="C361" s="63" t="s">
        <v>13</v>
      </c>
      <c r="D361" s="63" t="s">
        <v>1429</v>
      </c>
      <c r="E361" s="65">
        <v>1.7070000000000001</v>
      </c>
      <c r="F361" s="66">
        <v>33.619999999999997</v>
      </c>
      <c r="G361" s="66">
        <v>57.38</v>
      </c>
    </row>
    <row r="362" spans="1:7" ht="15" customHeight="1">
      <c r="A362" s="63" t="s">
        <v>1434</v>
      </c>
      <c r="B362" s="64" t="s">
        <v>1505</v>
      </c>
      <c r="C362" s="63" t="s">
        <v>13</v>
      </c>
      <c r="D362" s="63" t="s">
        <v>1429</v>
      </c>
      <c r="E362" s="65">
        <v>0.85299999999999998</v>
      </c>
      <c r="F362" s="66">
        <v>24.88</v>
      </c>
      <c r="G362" s="66">
        <v>21.22</v>
      </c>
    </row>
    <row r="363" spans="1:7" ht="18" customHeight="1">
      <c r="A363" s="67"/>
      <c r="B363" s="67"/>
      <c r="C363" s="67"/>
      <c r="D363" s="67"/>
      <c r="E363" s="267" t="s">
        <v>1436</v>
      </c>
      <c r="F363" s="267"/>
      <c r="G363" s="68">
        <v>78.599999999999994</v>
      </c>
    </row>
    <row r="364" spans="1:7" ht="15" customHeight="1">
      <c r="A364" s="67"/>
      <c r="B364" s="67"/>
      <c r="C364" s="67"/>
      <c r="D364" s="67"/>
      <c r="E364" s="284" t="s">
        <v>1441</v>
      </c>
      <c r="F364" s="284"/>
      <c r="G364" s="69">
        <v>641.74</v>
      </c>
    </row>
    <row r="365" spans="1:7" ht="9.9499999999999993" customHeight="1">
      <c r="A365" s="67"/>
      <c r="B365" s="67"/>
      <c r="C365" s="67"/>
      <c r="D365" s="67"/>
      <c r="E365" s="285"/>
      <c r="F365" s="285"/>
      <c r="G365" s="285"/>
    </row>
    <row r="366" spans="1:7" ht="20.100000000000001" customHeight="1">
      <c r="A366" s="265" t="s">
        <v>1579</v>
      </c>
      <c r="B366" s="265"/>
      <c r="C366" s="265"/>
      <c r="D366" s="265"/>
      <c r="E366" s="265"/>
      <c r="F366" s="265"/>
      <c r="G366" s="265"/>
    </row>
    <row r="367" spans="1:7" ht="15" customHeight="1">
      <c r="A367" s="266" t="s">
        <v>1406</v>
      </c>
      <c r="B367" s="266"/>
      <c r="C367" s="62" t="s">
        <v>4</v>
      </c>
      <c r="D367" s="62" t="s">
        <v>1407</v>
      </c>
      <c r="E367" s="62" t="s">
        <v>1408</v>
      </c>
      <c r="F367" s="62" t="s">
        <v>1409</v>
      </c>
      <c r="G367" s="62" t="s">
        <v>1410</v>
      </c>
    </row>
    <row r="368" spans="1:7" ht="29.1" customHeight="1">
      <c r="A368" s="63" t="s">
        <v>1567</v>
      </c>
      <c r="B368" s="64" t="s">
        <v>1568</v>
      </c>
      <c r="C368" s="63" t="s">
        <v>13</v>
      </c>
      <c r="D368" s="63" t="s">
        <v>21</v>
      </c>
      <c r="E368" s="65">
        <v>2.0832999999999999</v>
      </c>
      <c r="F368" s="66">
        <v>255.53</v>
      </c>
      <c r="G368" s="66">
        <v>532.34</v>
      </c>
    </row>
    <row r="369" spans="1:7" ht="29.1" customHeight="1">
      <c r="A369" s="63" t="s">
        <v>1569</v>
      </c>
      <c r="B369" s="64" t="s">
        <v>1570</v>
      </c>
      <c r="C369" s="63" t="s">
        <v>13</v>
      </c>
      <c r="D369" s="63" t="s">
        <v>21</v>
      </c>
      <c r="E369" s="65">
        <v>24.4</v>
      </c>
      <c r="F369" s="66">
        <v>0.22</v>
      </c>
      <c r="G369" s="66">
        <v>5.36</v>
      </c>
    </row>
    <row r="370" spans="1:7" ht="15" customHeight="1">
      <c r="A370" s="63" t="s">
        <v>1501</v>
      </c>
      <c r="B370" s="64" t="s">
        <v>1502</v>
      </c>
      <c r="C370" s="63" t="s">
        <v>13</v>
      </c>
      <c r="D370" s="63" t="s">
        <v>21</v>
      </c>
      <c r="E370" s="65">
        <v>1.2466999999999999</v>
      </c>
      <c r="F370" s="66">
        <v>20.41</v>
      </c>
      <c r="G370" s="66">
        <v>25.44</v>
      </c>
    </row>
    <row r="371" spans="1:7" ht="15" customHeight="1">
      <c r="A371" s="67"/>
      <c r="B371" s="67"/>
      <c r="C371" s="67"/>
      <c r="D371" s="67"/>
      <c r="E371" s="267" t="s">
        <v>1425</v>
      </c>
      <c r="F371" s="267"/>
      <c r="G371" s="68">
        <v>563.14</v>
      </c>
    </row>
    <row r="372" spans="1:7" ht="15" customHeight="1">
      <c r="A372" s="266" t="s">
        <v>1426</v>
      </c>
      <c r="B372" s="266"/>
      <c r="C372" s="62" t="s">
        <v>4</v>
      </c>
      <c r="D372" s="62" t="s">
        <v>1407</v>
      </c>
      <c r="E372" s="62" t="s">
        <v>1408</v>
      </c>
      <c r="F372" s="62" t="s">
        <v>1409</v>
      </c>
      <c r="G372" s="62" t="s">
        <v>1410</v>
      </c>
    </row>
    <row r="373" spans="1:7" ht="15" customHeight="1">
      <c r="A373" s="63" t="s">
        <v>1432</v>
      </c>
      <c r="B373" s="64" t="s">
        <v>1553</v>
      </c>
      <c r="C373" s="63" t="s">
        <v>13</v>
      </c>
      <c r="D373" s="63" t="s">
        <v>1429</v>
      </c>
      <c r="E373" s="65">
        <v>1.7070000000000001</v>
      </c>
      <c r="F373" s="66">
        <v>33.619999999999997</v>
      </c>
      <c r="G373" s="66">
        <v>57.38</v>
      </c>
    </row>
    <row r="374" spans="1:7" ht="15" customHeight="1">
      <c r="A374" s="63" t="s">
        <v>1434</v>
      </c>
      <c r="B374" s="64" t="s">
        <v>1505</v>
      </c>
      <c r="C374" s="63" t="s">
        <v>13</v>
      </c>
      <c r="D374" s="63" t="s">
        <v>1429</v>
      </c>
      <c r="E374" s="65">
        <v>0.85299999999999998</v>
      </c>
      <c r="F374" s="66">
        <v>24.88</v>
      </c>
      <c r="G374" s="66">
        <v>21.22</v>
      </c>
    </row>
    <row r="375" spans="1:7" ht="18" customHeight="1">
      <c r="A375" s="67"/>
      <c r="B375" s="67"/>
      <c r="C375" s="67"/>
      <c r="D375" s="67"/>
      <c r="E375" s="267" t="s">
        <v>1436</v>
      </c>
      <c r="F375" s="267"/>
      <c r="G375" s="68">
        <v>78.599999999999994</v>
      </c>
    </row>
    <row r="376" spans="1:7" ht="15" customHeight="1">
      <c r="A376" s="67"/>
      <c r="B376" s="67"/>
      <c r="C376" s="67"/>
      <c r="D376" s="67"/>
      <c r="E376" s="284" t="s">
        <v>1441</v>
      </c>
      <c r="F376" s="284"/>
      <c r="G376" s="69">
        <v>641.74</v>
      </c>
    </row>
    <row r="377" spans="1:7" ht="9.9499999999999993" customHeight="1">
      <c r="A377" s="67"/>
      <c r="B377" s="67"/>
      <c r="C377" s="67"/>
      <c r="D377" s="67"/>
      <c r="E377" s="285"/>
      <c r="F377" s="285"/>
      <c r="G377" s="285"/>
    </row>
    <row r="378" spans="1:7" ht="20.100000000000001" customHeight="1">
      <c r="A378" s="265" t="s">
        <v>1580</v>
      </c>
      <c r="B378" s="265"/>
      <c r="C378" s="265"/>
      <c r="D378" s="265"/>
      <c r="E378" s="265"/>
      <c r="F378" s="265"/>
      <c r="G378" s="265"/>
    </row>
    <row r="379" spans="1:7" ht="15" customHeight="1">
      <c r="A379" s="266" t="s">
        <v>1406</v>
      </c>
      <c r="B379" s="266"/>
      <c r="C379" s="62" t="s">
        <v>4</v>
      </c>
      <c r="D379" s="62" t="s">
        <v>1407</v>
      </c>
      <c r="E379" s="62" t="s">
        <v>1408</v>
      </c>
      <c r="F379" s="62" t="s">
        <v>1409</v>
      </c>
      <c r="G379" s="62" t="s">
        <v>1410</v>
      </c>
    </row>
    <row r="380" spans="1:7" ht="29.1" customHeight="1">
      <c r="A380" s="63" t="s">
        <v>1567</v>
      </c>
      <c r="B380" s="64" t="s">
        <v>1568</v>
      </c>
      <c r="C380" s="63" t="s">
        <v>13</v>
      </c>
      <c r="D380" s="63" t="s">
        <v>21</v>
      </c>
      <c r="E380" s="65">
        <v>2.0832999999999999</v>
      </c>
      <c r="F380" s="66">
        <v>255.53</v>
      </c>
      <c r="G380" s="66">
        <v>532.34</v>
      </c>
    </row>
    <row r="381" spans="1:7" ht="29.1" customHeight="1">
      <c r="A381" s="63" t="s">
        <v>1569</v>
      </c>
      <c r="B381" s="64" t="s">
        <v>1570</v>
      </c>
      <c r="C381" s="63" t="s">
        <v>13</v>
      </c>
      <c r="D381" s="63" t="s">
        <v>21</v>
      </c>
      <c r="E381" s="65">
        <v>24.4</v>
      </c>
      <c r="F381" s="66">
        <v>0.22</v>
      </c>
      <c r="G381" s="66">
        <v>5.36</v>
      </c>
    </row>
    <row r="382" spans="1:7" ht="15" customHeight="1">
      <c r="A382" s="63" t="s">
        <v>1501</v>
      </c>
      <c r="B382" s="64" t="s">
        <v>1502</v>
      </c>
      <c r="C382" s="63" t="s">
        <v>13</v>
      </c>
      <c r="D382" s="63" t="s">
        <v>21</v>
      </c>
      <c r="E382" s="65">
        <v>1.2466999999999999</v>
      </c>
      <c r="F382" s="66">
        <v>20.41</v>
      </c>
      <c r="G382" s="66">
        <v>25.44</v>
      </c>
    </row>
    <row r="383" spans="1:7" ht="15" customHeight="1">
      <c r="A383" s="67"/>
      <c r="B383" s="67"/>
      <c r="C383" s="67"/>
      <c r="D383" s="67"/>
      <c r="E383" s="267" t="s">
        <v>1425</v>
      </c>
      <c r="F383" s="267"/>
      <c r="G383" s="68">
        <v>563.14</v>
      </c>
    </row>
    <row r="384" spans="1:7" ht="15" customHeight="1">
      <c r="A384" s="266" t="s">
        <v>1426</v>
      </c>
      <c r="B384" s="266"/>
      <c r="C384" s="62" t="s">
        <v>4</v>
      </c>
      <c r="D384" s="62" t="s">
        <v>1407</v>
      </c>
      <c r="E384" s="62" t="s">
        <v>1408</v>
      </c>
      <c r="F384" s="62" t="s">
        <v>1409</v>
      </c>
      <c r="G384" s="62" t="s">
        <v>1410</v>
      </c>
    </row>
    <row r="385" spans="1:7" ht="15" customHeight="1">
      <c r="A385" s="63" t="s">
        <v>1432</v>
      </c>
      <c r="B385" s="64" t="s">
        <v>1553</v>
      </c>
      <c r="C385" s="63" t="s">
        <v>13</v>
      </c>
      <c r="D385" s="63" t="s">
        <v>1429</v>
      </c>
      <c r="E385" s="65">
        <v>1.7070000000000001</v>
      </c>
      <c r="F385" s="66">
        <v>33.619999999999997</v>
      </c>
      <c r="G385" s="66">
        <v>57.38</v>
      </c>
    </row>
    <row r="386" spans="1:7" ht="15" customHeight="1">
      <c r="A386" s="63" t="s">
        <v>1434</v>
      </c>
      <c r="B386" s="64" t="s">
        <v>1505</v>
      </c>
      <c r="C386" s="63" t="s">
        <v>13</v>
      </c>
      <c r="D386" s="63" t="s">
        <v>1429</v>
      </c>
      <c r="E386" s="65">
        <v>0.85299999999999998</v>
      </c>
      <c r="F386" s="66">
        <v>24.88</v>
      </c>
      <c r="G386" s="66">
        <v>21.22</v>
      </c>
    </row>
    <row r="387" spans="1:7" ht="18" customHeight="1">
      <c r="A387" s="67"/>
      <c r="B387" s="67"/>
      <c r="C387" s="67"/>
      <c r="D387" s="67"/>
      <c r="E387" s="267" t="s">
        <v>1436</v>
      </c>
      <c r="F387" s="267"/>
      <c r="G387" s="68">
        <v>78.599999999999994</v>
      </c>
    </row>
    <row r="388" spans="1:7" ht="15" customHeight="1">
      <c r="A388" s="67"/>
      <c r="B388" s="67"/>
      <c r="C388" s="67"/>
      <c r="D388" s="67"/>
      <c r="E388" s="284" t="s">
        <v>1441</v>
      </c>
      <c r="F388" s="284"/>
      <c r="G388" s="69">
        <v>641.74</v>
      </c>
    </row>
    <row r="389" spans="1:7" ht="9.9499999999999993" customHeight="1">
      <c r="A389" s="67"/>
      <c r="B389" s="67"/>
      <c r="C389" s="67"/>
      <c r="D389" s="67"/>
      <c r="E389" s="285"/>
      <c r="F389" s="285"/>
      <c r="G389" s="285"/>
    </row>
    <row r="390" spans="1:7" ht="20.100000000000001" customHeight="1">
      <c r="A390" s="265" t="s">
        <v>1581</v>
      </c>
      <c r="B390" s="265"/>
      <c r="C390" s="265"/>
      <c r="D390" s="265"/>
      <c r="E390" s="265"/>
      <c r="F390" s="265"/>
      <c r="G390" s="265"/>
    </row>
    <row r="391" spans="1:7" ht="15" customHeight="1">
      <c r="A391" s="266" t="s">
        <v>1406</v>
      </c>
      <c r="B391" s="266"/>
      <c r="C391" s="62" t="s">
        <v>4</v>
      </c>
      <c r="D391" s="62" t="s">
        <v>1407</v>
      </c>
      <c r="E391" s="62" t="s">
        <v>1408</v>
      </c>
      <c r="F391" s="62" t="s">
        <v>1409</v>
      </c>
      <c r="G391" s="62" t="s">
        <v>1410</v>
      </c>
    </row>
    <row r="392" spans="1:7" ht="29.1" customHeight="1">
      <c r="A392" s="63" t="s">
        <v>1567</v>
      </c>
      <c r="B392" s="64" t="s">
        <v>1568</v>
      </c>
      <c r="C392" s="63" t="s">
        <v>13</v>
      </c>
      <c r="D392" s="63" t="s">
        <v>21</v>
      </c>
      <c r="E392" s="65">
        <v>2.0832999999999999</v>
      </c>
      <c r="F392" s="66">
        <v>255.53</v>
      </c>
      <c r="G392" s="66">
        <v>532.34</v>
      </c>
    </row>
    <row r="393" spans="1:7" ht="29.1" customHeight="1">
      <c r="A393" s="63" t="s">
        <v>1569</v>
      </c>
      <c r="B393" s="64" t="s">
        <v>1570</v>
      </c>
      <c r="C393" s="63" t="s">
        <v>13</v>
      </c>
      <c r="D393" s="63" t="s">
        <v>21</v>
      </c>
      <c r="E393" s="65">
        <v>24.4</v>
      </c>
      <c r="F393" s="66">
        <v>0.22</v>
      </c>
      <c r="G393" s="66">
        <v>5.36</v>
      </c>
    </row>
    <row r="394" spans="1:7" ht="15" customHeight="1">
      <c r="A394" s="63" t="s">
        <v>1501</v>
      </c>
      <c r="B394" s="64" t="s">
        <v>1502</v>
      </c>
      <c r="C394" s="63" t="s">
        <v>13</v>
      </c>
      <c r="D394" s="63" t="s">
        <v>21</v>
      </c>
      <c r="E394" s="65">
        <v>1.2466999999999999</v>
      </c>
      <c r="F394" s="66">
        <v>20.41</v>
      </c>
      <c r="G394" s="66">
        <v>25.44</v>
      </c>
    </row>
    <row r="395" spans="1:7" ht="15" customHeight="1">
      <c r="A395" s="67"/>
      <c r="B395" s="67"/>
      <c r="C395" s="67"/>
      <c r="D395" s="67"/>
      <c r="E395" s="267" t="s">
        <v>1425</v>
      </c>
      <c r="F395" s="267"/>
      <c r="G395" s="68">
        <v>563.14</v>
      </c>
    </row>
    <row r="396" spans="1:7" ht="15" customHeight="1">
      <c r="A396" s="266" t="s">
        <v>1426</v>
      </c>
      <c r="B396" s="266"/>
      <c r="C396" s="62" t="s">
        <v>4</v>
      </c>
      <c r="D396" s="62" t="s">
        <v>1407</v>
      </c>
      <c r="E396" s="62" t="s">
        <v>1408</v>
      </c>
      <c r="F396" s="62" t="s">
        <v>1409</v>
      </c>
      <c r="G396" s="62" t="s">
        <v>1410</v>
      </c>
    </row>
    <row r="397" spans="1:7" ht="15" customHeight="1">
      <c r="A397" s="63" t="s">
        <v>1432</v>
      </c>
      <c r="B397" s="64" t="s">
        <v>1553</v>
      </c>
      <c r="C397" s="63" t="s">
        <v>13</v>
      </c>
      <c r="D397" s="63" t="s">
        <v>1429</v>
      </c>
      <c r="E397" s="65">
        <v>1.7070000000000001</v>
      </c>
      <c r="F397" s="66">
        <v>33.619999999999997</v>
      </c>
      <c r="G397" s="66">
        <v>57.38</v>
      </c>
    </row>
    <row r="398" spans="1:7" ht="15" customHeight="1">
      <c r="A398" s="63" t="s">
        <v>1434</v>
      </c>
      <c r="B398" s="64" t="s">
        <v>1505</v>
      </c>
      <c r="C398" s="63" t="s">
        <v>13</v>
      </c>
      <c r="D398" s="63" t="s">
        <v>1429</v>
      </c>
      <c r="E398" s="65">
        <v>0.85299999999999998</v>
      </c>
      <c r="F398" s="66">
        <v>24.88</v>
      </c>
      <c r="G398" s="66">
        <v>21.22</v>
      </c>
    </row>
    <row r="399" spans="1:7" ht="18" customHeight="1">
      <c r="A399" s="67"/>
      <c r="B399" s="67"/>
      <c r="C399" s="67"/>
      <c r="D399" s="67"/>
      <c r="E399" s="267" t="s">
        <v>1436</v>
      </c>
      <c r="F399" s="267"/>
      <c r="G399" s="68">
        <v>78.599999999999994</v>
      </c>
    </row>
    <row r="400" spans="1:7" ht="15" customHeight="1">
      <c r="A400" s="67"/>
      <c r="B400" s="67"/>
      <c r="C400" s="67"/>
      <c r="D400" s="67"/>
      <c r="E400" s="284" t="s">
        <v>1441</v>
      </c>
      <c r="F400" s="284"/>
      <c r="G400" s="69">
        <v>641.74</v>
      </c>
    </row>
    <row r="401" spans="1:7" ht="9.9499999999999993" customHeight="1">
      <c r="A401" s="67"/>
      <c r="B401" s="67"/>
      <c r="C401" s="67"/>
      <c r="D401" s="67"/>
      <c r="E401" s="285"/>
      <c r="F401" s="285"/>
      <c r="G401" s="285"/>
    </row>
    <row r="402" spans="1:7" ht="20.100000000000001" customHeight="1">
      <c r="A402" s="265" t="s">
        <v>1582</v>
      </c>
      <c r="B402" s="265"/>
      <c r="C402" s="265"/>
      <c r="D402" s="265"/>
      <c r="E402" s="265"/>
      <c r="F402" s="265"/>
      <c r="G402" s="265"/>
    </row>
    <row r="403" spans="1:7" ht="15" customHeight="1">
      <c r="A403" s="266" t="s">
        <v>1406</v>
      </c>
      <c r="B403" s="266"/>
      <c r="C403" s="62" t="s">
        <v>4</v>
      </c>
      <c r="D403" s="62" t="s">
        <v>1407</v>
      </c>
      <c r="E403" s="62" t="s">
        <v>1408</v>
      </c>
      <c r="F403" s="62" t="s">
        <v>1409</v>
      </c>
      <c r="G403" s="62" t="s">
        <v>1410</v>
      </c>
    </row>
    <row r="404" spans="1:7" ht="29.1" customHeight="1">
      <c r="A404" s="63" t="s">
        <v>1567</v>
      </c>
      <c r="B404" s="64" t="s">
        <v>1568</v>
      </c>
      <c r="C404" s="63" t="s">
        <v>13</v>
      </c>
      <c r="D404" s="63" t="s">
        <v>21</v>
      </c>
      <c r="E404" s="65">
        <v>2.0832999999999999</v>
      </c>
      <c r="F404" s="66">
        <v>255.53</v>
      </c>
      <c r="G404" s="66">
        <v>532.34</v>
      </c>
    </row>
    <row r="405" spans="1:7" ht="29.1" customHeight="1">
      <c r="A405" s="63" t="s">
        <v>1569</v>
      </c>
      <c r="B405" s="64" t="s">
        <v>1570</v>
      </c>
      <c r="C405" s="63" t="s">
        <v>13</v>
      </c>
      <c r="D405" s="63" t="s">
        <v>21</v>
      </c>
      <c r="E405" s="65">
        <v>24.4</v>
      </c>
      <c r="F405" s="66">
        <v>0.22</v>
      </c>
      <c r="G405" s="66">
        <v>5.36</v>
      </c>
    </row>
    <row r="406" spans="1:7" ht="15" customHeight="1">
      <c r="A406" s="63" t="s">
        <v>1501</v>
      </c>
      <c r="B406" s="64" t="s">
        <v>1502</v>
      </c>
      <c r="C406" s="63" t="s">
        <v>13</v>
      </c>
      <c r="D406" s="63" t="s">
        <v>21</v>
      </c>
      <c r="E406" s="65">
        <v>1.2466999999999999</v>
      </c>
      <c r="F406" s="66">
        <v>20.41</v>
      </c>
      <c r="G406" s="66">
        <v>25.44</v>
      </c>
    </row>
    <row r="407" spans="1:7" ht="15" customHeight="1">
      <c r="A407" s="67"/>
      <c r="B407" s="67"/>
      <c r="C407" s="67"/>
      <c r="D407" s="67"/>
      <c r="E407" s="267" t="s">
        <v>1425</v>
      </c>
      <c r="F407" s="267"/>
      <c r="G407" s="68">
        <v>563.14</v>
      </c>
    </row>
    <row r="408" spans="1:7" ht="15" customHeight="1">
      <c r="A408" s="266" t="s">
        <v>1426</v>
      </c>
      <c r="B408" s="266"/>
      <c r="C408" s="62" t="s">
        <v>4</v>
      </c>
      <c r="D408" s="62" t="s">
        <v>1407</v>
      </c>
      <c r="E408" s="62" t="s">
        <v>1408</v>
      </c>
      <c r="F408" s="62" t="s">
        <v>1409</v>
      </c>
      <c r="G408" s="62" t="s">
        <v>1410</v>
      </c>
    </row>
    <row r="409" spans="1:7" ht="15" customHeight="1">
      <c r="A409" s="63" t="s">
        <v>1432</v>
      </c>
      <c r="B409" s="64" t="s">
        <v>1553</v>
      </c>
      <c r="C409" s="63" t="s">
        <v>13</v>
      </c>
      <c r="D409" s="63" t="s">
        <v>1429</v>
      </c>
      <c r="E409" s="65">
        <v>1.7070000000000001</v>
      </c>
      <c r="F409" s="66">
        <v>33.619999999999997</v>
      </c>
      <c r="G409" s="66">
        <v>57.38</v>
      </c>
    </row>
    <row r="410" spans="1:7" ht="15" customHeight="1">
      <c r="A410" s="63" t="s">
        <v>1434</v>
      </c>
      <c r="B410" s="64" t="s">
        <v>1505</v>
      </c>
      <c r="C410" s="63" t="s">
        <v>13</v>
      </c>
      <c r="D410" s="63" t="s">
        <v>1429</v>
      </c>
      <c r="E410" s="65">
        <v>0.85299999999999998</v>
      </c>
      <c r="F410" s="66">
        <v>24.88</v>
      </c>
      <c r="G410" s="66">
        <v>21.22</v>
      </c>
    </row>
    <row r="411" spans="1:7" ht="18" customHeight="1">
      <c r="A411" s="67"/>
      <c r="B411" s="67"/>
      <c r="C411" s="67"/>
      <c r="D411" s="67"/>
      <c r="E411" s="267" t="s">
        <v>1436</v>
      </c>
      <c r="F411" s="267"/>
      <c r="G411" s="68">
        <v>78.599999999999994</v>
      </c>
    </row>
    <row r="412" spans="1:7" ht="15" customHeight="1">
      <c r="A412" s="67"/>
      <c r="B412" s="67"/>
      <c r="C412" s="67"/>
      <c r="D412" s="67"/>
      <c r="E412" s="284" t="s">
        <v>1441</v>
      </c>
      <c r="F412" s="284"/>
      <c r="G412" s="69">
        <v>641.74</v>
      </c>
    </row>
    <row r="413" spans="1:7" ht="9.9499999999999993" customHeight="1">
      <c r="A413" s="67"/>
      <c r="B413" s="67"/>
      <c r="C413" s="67"/>
      <c r="D413" s="67"/>
      <c r="E413" s="285"/>
      <c r="F413" s="285"/>
      <c r="G413" s="285"/>
    </row>
    <row r="414" spans="1:7" ht="20.100000000000001" customHeight="1">
      <c r="A414" s="265" t="s">
        <v>1583</v>
      </c>
      <c r="B414" s="265"/>
      <c r="C414" s="265"/>
      <c r="D414" s="265"/>
      <c r="E414" s="265"/>
      <c r="F414" s="265"/>
      <c r="G414" s="265"/>
    </row>
    <row r="415" spans="1:7" ht="15" customHeight="1">
      <c r="A415" s="266" t="s">
        <v>1406</v>
      </c>
      <c r="B415" s="266"/>
      <c r="C415" s="62" t="s">
        <v>4</v>
      </c>
      <c r="D415" s="62" t="s">
        <v>1407</v>
      </c>
      <c r="E415" s="62" t="s">
        <v>1408</v>
      </c>
      <c r="F415" s="62" t="s">
        <v>1409</v>
      </c>
      <c r="G415" s="62" t="s">
        <v>1410</v>
      </c>
    </row>
    <row r="416" spans="1:7" ht="29.1" customHeight="1">
      <c r="A416" s="63" t="s">
        <v>1567</v>
      </c>
      <c r="B416" s="64" t="s">
        <v>1568</v>
      </c>
      <c r="C416" s="63" t="s">
        <v>13</v>
      </c>
      <c r="D416" s="63" t="s">
        <v>21</v>
      </c>
      <c r="E416" s="65">
        <v>2.0832999999999999</v>
      </c>
      <c r="F416" s="66">
        <v>255.53</v>
      </c>
      <c r="G416" s="66">
        <v>532.34</v>
      </c>
    </row>
    <row r="417" spans="1:7" ht="29.1" customHeight="1">
      <c r="A417" s="63" t="s">
        <v>1569</v>
      </c>
      <c r="B417" s="64" t="s">
        <v>1570</v>
      </c>
      <c r="C417" s="63" t="s">
        <v>13</v>
      </c>
      <c r="D417" s="63" t="s">
        <v>21</v>
      </c>
      <c r="E417" s="65">
        <v>24.4</v>
      </c>
      <c r="F417" s="66">
        <v>0.22</v>
      </c>
      <c r="G417" s="66">
        <v>5.36</v>
      </c>
    </row>
    <row r="418" spans="1:7" ht="15" customHeight="1">
      <c r="A418" s="63" t="s">
        <v>1501</v>
      </c>
      <c r="B418" s="64" t="s">
        <v>1502</v>
      </c>
      <c r="C418" s="63" t="s">
        <v>13</v>
      </c>
      <c r="D418" s="63" t="s">
        <v>21</v>
      </c>
      <c r="E418" s="65">
        <v>1.2466999999999999</v>
      </c>
      <c r="F418" s="66">
        <v>20.41</v>
      </c>
      <c r="G418" s="66">
        <v>25.44</v>
      </c>
    </row>
    <row r="419" spans="1:7" ht="15" customHeight="1">
      <c r="A419" s="67"/>
      <c r="B419" s="67"/>
      <c r="C419" s="67"/>
      <c r="D419" s="67"/>
      <c r="E419" s="267" t="s">
        <v>1425</v>
      </c>
      <c r="F419" s="267"/>
      <c r="G419" s="68">
        <v>563.14</v>
      </c>
    </row>
    <row r="420" spans="1:7" ht="15" customHeight="1">
      <c r="A420" s="266" t="s">
        <v>1426</v>
      </c>
      <c r="B420" s="266"/>
      <c r="C420" s="62" t="s">
        <v>4</v>
      </c>
      <c r="D420" s="62" t="s">
        <v>1407</v>
      </c>
      <c r="E420" s="62" t="s">
        <v>1408</v>
      </c>
      <c r="F420" s="62" t="s">
        <v>1409</v>
      </c>
      <c r="G420" s="62" t="s">
        <v>1410</v>
      </c>
    </row>
    <row r="421" spans="1:7" ht="15" customHeight="1">
      <c r="A421" s="63" t="s">
        <v>1432</v>
      </c>
      <c r="B421" s="64" t="s">
        <v>1553</v>
      </c>
      <c r="C421" s="63" t="s">
        <v>13</v>
      </c>
      <c r="D421" s="63" t="s">
        <v>1429</v>
      </c>
      <c r="E421" s="65">
        <v>1.7070000000000001</v>
      </c>
      <c r="F421" s="66">
        <v>33.619999999999997</v>
      </c>
      <c r="G421" s="66">
        <v>57.38</v>
      </c>
    </row>
    <row r="422" spans="1:7" ht="15" customHeight="1">
      <c r="A422" s="63" t="s">
        <v>1434</v>
      </c>
      <c r="B422" s="64" t="s">
        <v>1505</v>
      </c>
      <c r="C422" s="63" t="s">
        <v>13</v>
      </c>
      <c r="D422" s="63" t="s">
        <v>1429</v>
      </c>
      <c r="E422" s="65">
        <v>0.85299999999999998</v>
      </c>
      <c r="F422" s="66">
        <v>24.88</v>
      </c>
      <c r="G422" s="66">
        <v>21.22</v>
      </c>
    </row>
    <row r="423" spans="1:7" ht="18" customHeight="1">
      <c r="A423" s="67"/>
      <c r="B423" s="67"/>
      <c r="C423" s="67"/>
      <c r="D423" s="67"/>
      <c r="E423" s="267" t="s">
        <v>1436</v>
      </c>
      <c r="F423" s="267"/>
      <c r="G423" s="68">
        <v>78.599999999999994</v>
      </c>
    </row>
    <row r="424" spans="1:7" ht="15" customHeight="1">
      <c r="A424" s="67"/>
      <c r="B424" s="67"/>
      <c r="C424" s="67"/>
      <c r="D424" s="67"/>
      <c r="E424" s="284" t="s">
        <v>1441</v>
      </c>
      <c r="F424" s="284"/>
      <c r="G424" s="69">
        <v>641.74</v>
      </c>
    </row>
    <row r="425" spans="1:7" ht="9.9499999999999993" customHeight="1">
      <c r="A425" s="67"/>
      <c r="B425" s="67"/>
      <c r="C425" s="67"/>
      <c r="D425" s="67"/>
      <c r="E425" s="285"/>
      <c r="F425" s="285"/>
      <c r="G425" s="285"/>
    </row>
    <row r="426" spans="1:7" ht="20.100000000000001" customHeight="1">
      <c r="A426" s="265" t="s">
        <v>1584</v>
      </c>
      <c r="B426" s="265"/>
      <c r="C426" s="265"/>
      <c r="D426" s="265"/>
      <c r="E426" s="265"/>
      <c r="F426" s="265"/>
      <c r="G426" s="265"/>
    </row>
    <row r="427" spans="1:7" ht="15" customHeight="1">
      <c r="A427" s="266" t="s">
        <v>1406</v>
      </c>
      <c r="B427" s="266"/>
      <c r="C427" s="62" t="s">
        <v>4</v>
      </c>
      <c r="D427" s="62" t="s">
        <v>1407</v>
      </c>
      <c r="E427" s="62" t="s">
        <v>1408</v>
      </c>
      <c r="F427" s="62" t="s">
        <v>1409</v>
      </c>
      <c r="G427" s="62" t="s">
        <v>1410</v>
      </c>
    </row>
    <row r="428" spans="1:7" ht="29.1" customHeight="1">
      <c r="A428" s="63" t="s">
        <v>1567</v>
      </c>
      <c r="B428" s="64" t="s">
        <v>1568</v>
      </c>
      <c r="C428" s="63" t="s">
        <v>13</v>
      </c>
      <c r="D428" s="63" t="s">
        <v>21</v>
      </c>
      <c r="E428" s="65">
        <v>2.0832999999999999</v>
      </c>
      <c r="F428" s="66">
        <v>255.53</v>
      </c>
      <c r="G428" s="66">
        <v>532.34</v>
      </c>
    </row>
    <row r="429" spans="1:7" ht="29.1" customHeight="1">
      <c r="A429" s="63" t="s">
        <v>1569</v>
      </c>
      <c r="B429" s="64" t="s">
        <v>1570</v>
      </c>
      <c r="C429" s="63" t="s">
        <v>13</v>
      </c>
      <c r="D429" s="63" t="s">
        <v>21</v>
      </c>
      <c r="E429" s="65">
        <v>24.4</v>
      </c>
      <c r="F429" s="66">
        <v>0.22</v>
      </c>
      <c r="G429" s="66">
        <v>5.36</v>
      </c>
    </row>
    <row r="430" spans="1:7" ht="15" customHeight="1">
      <c r="A430" s="63" t="s">
        <v>1501</v>
      </c>
      <c r="B430" s="64" t="s">
        <v>1502</v>
      </c>
      <c r="C430" s="63" t="s">
        <v>13</v>
      </c>
      <c r="D430" s="63" t="s">
        <v>21</v>
      </c>
      <c r="E430" s="65">
        <v>1.2466999999999999</v>
      </c>
      <c r="F430" s="66">
        <v>20.41</v>
      </c>
      <c r="G430" s="66">
        <v>25.44</v>
      </c>
    </row>
    <row r="431" spans="1:7" ht="15" customHeight="1">
      <c r="A431" s="67"/>
      <c r="B431" s="67"/>
      <c r="C431" s="67"/>
      <c r="D431" s="67"/>
      <c r="E431" s="267" t="s">
        <v>1425</v>
      </c>
      <c r="F431" s="267"/>
      <c r="G431" s="68">
        <v>563.14</v>
      </c>
    </row>
    <row r="432" spans="1:7" ht="15" customHeight="1">
      <c r="A432" s="266" t="s">
        <v>1426</v>
      </c>
      <c r="B432" s="266"/>
      <c r="C432" s="62" t="s">
        <v>4</v>
      </c>
      <c r="D432" s="62" t="s">
        <v>1407</v>
      </c>
      <c r="E432" s="62" t="s">
        <v>1408</v>
      </c>
      <c r="F432" s="62" t="s">
        <v>1409</v>
      </c>
      <c r="G432" s="62" t="s">
        <v>1410</v>
      </c>
    </row>
    <row r="433" spans="1:7" ht="15" customHeight="1">
      <c r="A433" s="63" t="s">
        <v>1432</v>
      </c>
      <c r="B433" s="64" t="s">
        <v>1553</v>
      </c>
      <c r="C433" s="63" t="s">
        <v>13</v>
      </c>
      <c r="D433" s="63" t="s">
        <v>1429</v>
      </c>
      <c r="E433" s="65">
        <v>1.7070000000000001</v>
      </c>
      <c r="F433" s="66">
        <v>33.619999999999997</v>
      </c>
      <c r="G433" s="66">
        <v>57.38</v>
      </c>
    </row>
    <row r="434" spans="1:7" ht="15" customHeight="1">
      <c r="A434" s="63" t="s">
        <v>1434</v>
      </c>
      <c r="B434" s="64" t="s">
        <v>1505</v>
      </c>
      <c r="C434" s="63" t="s">
        <v>13</v>
      </c>
      <c r="D434" s="63" t="s">
        <v>1429</v>
      </c>
      <c r="E434" s="65">
        <v>0.85299999999999998</v>
      </c>
      <c r="F434" s="66">
        <v>24.88</v>
      </c>
      <c r="G434" s="66">
        <v>21.22</v>
      </c>
    </row>
    <row r="435" spans="1:7" ht="18" customHeight="1">
      <c r="A435" s="67"/>
      <c r="B435" s="67"/>
      <c r="C435" s="67"/>
      <c r="D435" s="67"/>
      <c r="E435" s="267" t="s">
        <v>1436</v>
      </c>
      <c r="F435" s="267"/>
      <c r="G435" s="68">
        <v>78.599999999999994</v>
      </c>
    </row>
    <row r="436" spans="1:7" ht="15" customHeight="1">
      <c r="A436" s="67"/>
      <c r="B436" s="67"/>
      <c r="C436" s="67"/>
      <c r="D436" s="67"/>
      <c r="E436" s="284" t="s">
        <v>1441</v>
      </c>
      <c r="F436" s="284"/>
      <c r="G436" s="69">
        <v>641.74</v>
      </c>
    </row>
    <row r="437" spans="1:7" ht="9.9499999999999993" customHeight="1">
      <c r="A437" s="67"/>
      <c r="B437" s="67"/>
      <c r="C437" s="67"/>
      <c r="D437" s="67"/>
      <c r="E437" s="285"/>
      <c r="F437" s="285"/>
      <c r="G437" s="285"/>
    </row>
    <row r="438" spans="1:7" ht="20.100000000000001" customHeight="1">
      <c r="A438" s="265" t="s">
        <v>1585</v>
      </c>
      <c r="B438" s="265"/>
      <c r="C438" s="265"/>
      <c r="D438" s="265"/>
      <c r="E438" s="265"/>
      <c r="F438" s="265"/>
      <c r="G438" s="265"/>
    </row>
    <row r="439" spans="1:7" ht="15" customHeight="1">
      <c r="A439" s="266" t="s">
        <v>1406</v>
      </c>
      <c r="B439" s="266"/>
      <c r="C439" s="62" t="s">
        <v>4</v>
      </c>
      <c r="D439" s="62" t="s">
        <v>1407</v>
      </c>
      <c r="E439" s="62" t="s">
        <v>1408</v>
      </c>
      <c r="F439" s="62" t="s">
        <v>1409</v>
      </c>
      <c r="G439" s="62" t="s">
        <v>1410</v>
      </c>
    </row>
    <row r="440" spans="1:7" ht="29.1" customHeight="1">
      <c r="A440" s="63" t="s">
        <v>1567</v>
      </c>
      <c r="B440" s="64" t="s">
        <v>1568</v>
      </c>
      <c r="C440" s="63" t="s">
        <v>13</v>
      </c>
      <c r="D440" s="63" t="s">
        <v>21</v>
      </c>
      <c r="E440" s="65">
        <v>2.0832999999999999</v>
      </c>
      <c r="F440" s="66">
        <v>255.53</v>
      </c>
      <c r="G440" s="66">
        <v>532.34</v>
      </c>
    </row>
    <row r="441" spans="1:7" ht="29.1" customHeight="1">
      <c r="A441" s="63" t="s">
        <v>1569</v>
      </c>
      <c r="B441" s="64" t="s">
        <v>1570</v>
      </c>
      <c r="C441" s="63" t="s">
        <v>13</v>
      </c>
      <c r="D441" s="63" t="s">
        <v>21</v>
      </c>
      <c r="E441" s="65">
        <v>24.4</v>
      </c>
      <c r="F441" s="66">
        <v>0.22</v>
      </c>
      <c r="G441" s="66">
        <v>5.36</v>
      </c>
    </row>
    <row r="442" spans="1:7" ht="15" customHeight="1">
      <c r="A442" s="63" t="s">
        <v>1501</v>
      </c>
      <c r="B442" s="64" t="s">
        <v>1502</v>
      </c>
      <c r="C442" s="63" t="s">
        <v>13</v>
      </c>
      <c r="D442" s="63" t="s">
        <v>21</v>
      </c>
      <c r="E442" s="65">
        <v>1.2466999999999999</v>
      </c>
      <c r="F442" s="66">
        <v>20.41</v>
      </c>
      <c r="G442" s="66">
        <v>25.44</v>
      </c>
    </row>
    <row r="443" spans="1:7" ht="15" customHeight="1">
      <c r="A443" s="67"/>
      <c r="B443" s="67"/>
      <c r="C443" s="67"/>
      <c r="D443" s="67"/>
      <c r="E443" s="267" t="s">
        <v>1425</v>
      </c>
      <c r="F443" s="267"/>
      <c r="G443" s="68">
        <v>563.14</v>
      </c>
    </row>
    <row r="444" spans="1:7" ht="15" customHeight="1">
      <c r="A444" s="266" t="s">
        <v>1426</v>
      </c>
      <c r="B444" s="266"/>
      <c r="C444" s="62" t="s">
        <v>4</v>
      </c>
      <c r="D444" s="62" t="s">
        <v>1407</v>
      </c>
      <c r="E444" s="62" t="s">
        <v>1408</v>
      </c>
      <c r="F444" s="62" t="s">
        <v>1409</v>
      </c>
      <c r="G444" s="62" t="s">
        <v>1410</v>
      </c>
    </row>
    <row r="445" spans="1:7" ht="15" customHeight="1">
      <c r="A445" s="63" t="s">
        <v>1432</v>
      </c>
      <c r="B445" s="64" t="s">
        <v>1553</v>
      </c>
      <c r="C445" s="63" t="s">
        <v>13</v>
      </c>
      <c r="D445" s="63" t="s">
        <v>1429</v>
      </c>
      <c r="E445" s="65">
        <v>1.7070000000000001</v>
      </c>
      <c r="F445" s="66">
        <v>33.619999999999997</v>
      </c>
      <c r="G445" s="66">
        <v>57.38</v>
      </c>
    </row>
    <row r="446" spans="1:7" ht="15" customHeight="1">
      <c r="A446" s="63" t="s">
        <v>1434</v>
      </c>
      <c r="B446" s="64" t="s">
        <v>1505</v>
      </c>
      <c r="C446" s="63" t="s">
        <v>13</v>
      </c>
      <c r="D446" s="63" t="s">
        <v>1429</v>
      </c>
      <c r="E446" s="65">
        <v>0.85299999999999998</v>
      </c>
      <c r="F446" s="66">
        <v>24.88</v>
      </c>
      <c r="G446" s="66">
        <v>21.22</v>
      </c>
    </row>
    <row r="447" spans="1:7" ht="18" customHeight="1">
      <c r="A447" s="67"/>
      <c r="B447" s="67"/>
      <c r="C447" s="67"/>
      <c r="D447" s="67"/>
      <c r="E447" s="267" t="s">
        <v>1436</v>
      </c>
      <c r="F447" s="267"/>
      <c r="G447" s="68">
        <v>78.599999999999994</v>
      </c>
    </row>
    <row r="448" spans="1:7" ht="15" customHeight="1">
      <c r="A448" s="67"/>
      <c r="B448" s="67"/>
      <c r="C448" s="67"/>
      <c r="D448" s="67"/>
      <c r="E448" s="284" t="s">
        <v>1441</v>
      </c>
      <c r="F448" s="284"/>
      <c r="G448" s="69">
        <v>641.74</v>
      </c>
    </row>
    <row r="449" spans="1:7" ht="9.9499999999999993" customHeight="1">
      <c r="A449" s="67"/>
      <c r="B449" s="67"/>
      <c r="C449" s="67"/>
      <c r="D449" s="67"/>
      <c r="E449" s="285"/>
      <c r="F449" s="285"/>
      <c r="G449" s="285"/>
    </row>
    <row r="450" spans="1:7" ht="20.100000000000001" customHeight="1">
      <c r="A450" s="265" t="s">
        <v>1586</v>
      </c>
      <c r="B450" s="265"/>
      <c r="C450" s="265"/>
      <c r="D450" s="265"/>
      <c r="E450" s="265"/>
      <c r="F450" s="265"/>
      <c r="G450" s="265"/>
    </row>
    <row r="451" spans="1:7" ht="15" customHeight="1">
      <c r="A451" s="266" t="s">
        <v>1406</v>
      </c>
      <c r="B451" s="266"/>
      <c r="C451" s="62" t="s">
        <v>4</v>
      </c>
      <c r="D451" s="62" t="s">
        <v>1407</v>
      </c>
      <c r="E451" s="62" t="s">
        <v>1408</v>
      </c>
      <c r="F451" s="62" t="s">
        <v>1409</v>
      </c>
      <c r="G451" s="62" t="s">
        <v>1410</v>
      </c>
    </row>
    <row r="452" spans="1:7" ht="29.1" customHeight="1">
      <c r="A452" s="63" t="s">
        <v>1567</v>
      </c>
      <c r="B452" s="64" t="s">
        <v>1568</v>
      </c>
      <c r="C452" s="63" t="s">
        <v>13</v>
      </c>
      <c r="D452" s="63" t="s">
        <v>21</v>
      </c>
      <c r="E452" s="65">
        <v>2.0832999999999999</v>
      </c>
      <c r="F452" s="66">
        <v>255.53</v>
      </c>
      <c r="G452" s="66">
        <v>532.34</v>
      </c>
    </row>
    <row r="453" spans="1:7" ht="29.1" customHeight="1">
      <c r="A453" s="63" t="s">
        <v>1569</v>
      </c>
      <c r="B453" s="64" t="s">
        <v>1570</v>
      </c>
      <c r="C453" s="63" t="s">
        <v>13</v>
      </c>
      <c r="D453" s="63" t="s">
        <v>21</v>
      </c>
      <c r="E453" s="65">
        <v>24.4</v>
      </c>
      <c r="F453" s="66">
        <v>0.22</v>
      </c>
      <c r="G453" s="66">
        <v>5.36</v>
      </c>
    </row>
    <row r="454" spans="1:7" ht="15" customHeight="1">
      <c r="A454" s="63" t="s">
        <v>1501</v>
      </c>
      <c r="B454" s="64" t="s">
        <v>1502</v>
      </c>
      <c r="C454" s="63" t="s">
        <v>13</v>
      </c>
      <c r="D454" s="63" t="s">
        <v>21</v>
      </c>
      <c r="E454" s="65">
        <v>1.2466999999999999</v>
      </c>
      <c r="F454" s="66">
        <v>20.41</v>
      </c>
      <c r="G454" s="66">
        <v>25.44</v>
      </c>
    </row>
    <row r="455" spans="1:7" ht="15" customHeight="1">
      <c r="A455" s="67"/>
      <c r="B455" s="67"/>
      <c r="C455" s="67"/>
      <c r="D455" s="67"/>
      <c r="E455" s="267" t="s">
        <v>1425</v>
      </c>
      <c r="F455" s="267"/>
      <c r="G455" s="68">
        <v>563.14</v>
      </c>
    </row>
    <row r="456" spans="1:7" ht="15" customHeight="1">
      <c r="A456" s="266" t="s">
        <v>1426</v>
      </c>
      <c r="B456" s="266"/>
      <c r="C456" s="62" t="s">
        <v>4</v>
      </c>
      <c r="D456" s="62" t="s">
        <v>1407</v>
      </c>
      <c r="E456" s="62" t="s">
        <v>1408</v>
      </c>
      <c r="F456" s="62" t="s">
        <v>1409</v>
      </c>
      <c r="G456" s="62" t="s">
        <v>1410</v>
      </c>
    </row>
    <row r="457" spans="1:7" ht="15" customHeight="1">
      <c r="A457" s="63" t="s">
        <v>1432</v>
      </c>
      <c r="B457" s="64" t="s">
        <v>1553</v>
      </c>
      <c r="C457" s="63" t="s">
        <v>13</v>
      </c>
      <c r="D457" s="63" t="s">
        <v>1429</v>
      </c>
      <c r="E457" s="65">
        <v>1.7070000000000001</v>
      </c>
      <c r="F457" s="66">
        <v>33.619999999999997</v>
      </c>
      <c r="G457" s="66">
        <v>57.38</v>
      </c>
    </row>
    <row r="458" spans="1:7" ht="15" customHeight="1">
      <c r="A458" s="63" t="s">
        <v>1434</v>
      </c>
      <c r="B458" s="64" t="s">
        <v>1505</v>
      </c>
      <c r="C458" s="63" t="s">
        <v>13</v>
      </c>
      <c r="D458" s="63" t="s">
        <v>1429</v>
      </c>
      <c r="E458" s="65">
        <v>0.85299999999999998</v>
      </c>
      <c r="F458" s="66">
        <v>24.88</v>
      </c>
      <c r="G458" s="66">
        <v>21.22</v>
      </c>
    </row>
    <row r="459" spans="1:7" ht="18" customHeight="1">
      <c r="A459" s="67"/>
      <c r="B459" s="67"/>
      <c r="C459" s="67"/>
      <c r="D459" s="67"/>
      <c r="E459" s="267" t="s">
        <v>1436</v>
      </c>
      <c r="F459" s="267"/>
      <c r="G459" s="68">
        <v>78.599999999999994</v>
      </c>
    </row>
    <row r="460" spans="1:7" ht="15" customHeight="1">
      <c r="A460" s="67"/>
      <c r="B460" s="67"/>
      <c r="C460" s="67"/>
      <c r="D460" s="67"/>
      <c r="E460" s="284" t="s">
        <v>1441</v>
      </c>
      <c r="F460" s="284"/>
      <c r="G460" s="69">
        <v>641.74</v>
      </c>
    </row>
    <row r="461" spans="1:7" ht="9.9499999999999993" customHeight="1">
      <c r="A461" s="67"/>
      <c r="B461" s="67"/>
      <c r="C461" s="67"/>
      <c r="D461" s="67"/>
      <c r="E461" s="285"/>
      <c r="F461" s="285"/>
      <c r="G461" s="285"/>
    </row>
    <row r="462" spans="1:7" ht="20.100000000000001" customHeight="1">
      <c r="A462" s="265" t="s">
        <v>1587</v>
      </c>
      <c r="B462" s="265"/>
      <c r="C462" s="265"/>
      <c r="D462" s="265"/>
      <c r="E462" s="265"/>
      <c r="F462" s="265"/>
      <c r="G462" s="265"/>
    </row>
    <row r="463" spans="1:7" ht="15" customHeight="1">
      <c r="A463" s="266" t="s">
        <v>1406</v>
      </c>
      <c r="B463" s="266"/>
      <c r="C463" s="62" t="s">
        <v>4</v>
      </c>
      <c r="D463" s="62" t="s">
        <v>1407</v>
      </c>
      <c r="E463" s="62" t="s">
        <v>1408</v>
      </c>
      <c r="F463" s="62" t="s">
        <v>1409</v>
      </c>
      <c r="G463" s="62" t="s">
        <v>1410</v>
      </c>
    </row>
    <row r="464" spans="1:7" ht="38.1" customHeight="1">
      <c r="A464" s="63" t="s">
        <v>1573</v>
      </c>
      <c r="B464" s="64" t="s">
        <v>1574</v>
      </c>
      <c r="C464" s="63" t="s">
        <v>13</v>
      </c>
      <c r="D464" s="63" t="s">
        <v>14</v>
      </c>
      <c r="E464" s="65">
        <v>1</v>
      </c>
      <c r="F464" s="66">
        <v>632.85</v>
      </c>
      <c r="G464" s="66">
        <v>632.85</v>
      </c>
    </row>
    <row r="465" spans="1:7" ht="29.1" customHeight="1">
      <c r="A465" s="63" t="s">
        <v>1569</v>
      </c>
      <c r="B465" s="64" t="s">
        <v>1570</v>
      </c>
      <c r="C465" s="63" t="s">
        <v>13</v>
      </c>
      <c r="D465" s="63" t="s">
        <v>21</v>
      </c>
      <c r="E465" s="65">
        <v>17.413</v>
      </c>
      <c r="F465" s="66">
        <v>0.22</v>
      </c>
      <c r="G465" s="66">
        <v>3.83</v>
      </c>
    </row>
    <row r="466" spans="1:7" ht="15" customHeight="1">
      <c r="A466" s="63" t="s">
        <v>1501</v>
      </c>
      <c r="B466" s="64" t="s">
        <v>1502</v>
      </c>
      <c r="C466" s="63" t="s">
        <v>13</v>
      </c>
      <c r="D466" s="63" t="s">
        <v>21</v>
      </c>
      <c r="E466" s="65">
        <v>0.42399999999999999</v>
      </c>
      <c r="F466" s="66">
        <v>20.41</v>
      </c>
      <c r="G466" s="66">
        <v>8.65</v>
      </c>
    </row>
    <row r="467" spans="1:7" ht="15" customHeight="1">
      <c r="A467" s="67"/>
      <c r="B467" s="67"/>
      <c r="C467" s="67"/>
      <c r="D467" s="67"/>
      <c r="E467" s="267" t="s">
        <v>1425</v>
      </c>
      <c r="F467" s="267"/>
      <c r="G467" s="68">
        <v>645.33000000000004</v>
      </c>
    </row>
    <row r="468" spans="1:7" ht="15" customHeight="1">
      <c r="A468" s="266" t="s">
        <v>1426</v>
      </c>
      <c r="B468" s="266"/>
      <c r="C468" s="62" t="s">
        <v>4</v>
      </c>
      <c r="D468" s="62" t="s">
        <v>1407</v>
      </c>
      <c r="E468" s="62" t="s">
        <v>1408</v>
      </c>
      <c r="F468" s="62" t="s">
        <v>1409</v>
      </c>
      <c r="G468" s="62" t="s">
        <v>1410</v>
      </c>
    </row>
    <row r="469" spans="1:7" ht="15" customHeight="1">
      <c r="A469" s="63" t="s">
        <v>1432</v>
      </c>
      <c r="B469" s="64" t="s">
        <v>1553</v>
      </c>
      <c r="C469" s="63" t="s">
        <v>13</v>
      </c>
      <c r="D469" s="63" t="s">
        <v>1429</v>
      </c>
      <c r="E469" s="65">
        <v>0.72</v>
      </c>
      <c r="F469" s="66">
        <v>33.619999999999997</v>
      </c>
      <c r="G469" s="66">
        <v>24.2</v>
      </c>
    </row>
    <row r="470" spans="1:7" ht="15" customHeight="1">
      <c r="A470" s="63" t="s">
        <v>1434</v>
      </c>
      <c r="B470" s="64" t="s">
        <v>1505</v>
      </c>
      <c r="C470" s="63" t="s">
        <v>13</v>
      </c>
      <c r="D470" s="63" t="s">
        <v>1429</v>
      </c>
      <c r="E470" s="65">
        <v>0.36</v>
      </c>
      <c r="F470" s="66">
        <v>24.88</v>
      </c>
      <c r="G470" s="66">
        <v>8.9499999999999993</v>
      </c>
    </row>
    <row r="471" spans="1:7" ht="18" customHeight="1">
      <c r="A471" s="67"/>
      <c r="B471" s="67"/>
      <c r="C471" s="67"/>
      <c r="D471" s="67"/>
      <c r="E471" s="267" t="s">
        <v>1436</v>
      </c>
      <c r="F471" s="267"/>
      <c r="G471" s="68">
        <v>33.15</v>
      </c>
    </row>
    <row r="472" spans="1:7" ht="15" customHeight="1">
      <c r="A472" s="67"/>
      <c r="B472" s="67"/>
      <c r="C472" s="67"/>
      <c r="D472" s="67"/>
      <c r="E472" s="284" t="s">
        <v>1441</v>
      </c>
      <c r="F472" s="284"/>
      <c r="G472" s="69">
        <v>678.48</v>
      </c>
    </row>
    <row r="473" spans="1:7" ht="9.9499999999999993" customHeight="1">
      <c r="A473" s="67"/>
      <c r="B473" s="67"/>
      <c r="C473" s="67"/>
      <c r="D473" s="67"/>
      <c r="E473" s="285"/>
      <c r="F473" s="285"/>
      <c r="G473" s="285"/>
    </row>
    <row r="474" spans="1:7" ht="20.100000000000001" customHeight="1">
      <c r="A474" s="265" t="s">
        <v>1588</v>
      </c>
      <c r="B474" s="265"/>
      <c r="C474" s="265"/>
      <c r="D474" s="265"/>
      <c r="E474" s="265"/>
      <c r="F474" s="265"/>
      <c r="G474" s="265"/>
    </row>
    <row r="475" spans="1:7" ht="15" customHeight="1">
      <c r="A475" s="266" t="s">
        <v>1406</v>
      </c>
      <c r="B475" s="266"/>
      <c r="C475" s="62" t="s">
        <v>4</v>
      </c>
      <c r="D475" s="62" t="s">
        <v>1407</v>
      </c>
      <c r="E475" s="62" t="s">
        <v>1408</v>
      </c>
      <c r="F475" s="62" t="s">
        <v>1409</v>
      </c>
      <c r="G475" s="62" t="s">
        <v>1410</v>
      </c>
    </row>
    <row r="476" spans="1:7" ht="29.1" customHeight="1">
      <c r="A476" s="63" t="s">
        <v>1589</v>
      </c>
      <c r="B476" s="64" t="s">
        <v>1590</v>
      </c>
      <c r="C476" s="63" t="s">
        <v>13</v>
      </c>
      <c r="D476" s="63" t="s">
        <v>23</v>
      </c>
      <c r="E476" s="65">
        <v>3</v>
      </c>
      <c r="F476" s="66">
        <v>35.9</v>
      </c>
      <c r="G476" s="66">
        <v>107.7</v>
      </c>
    </row>
    <row r="477" spans="1:7" ht="29.1" customHeight="1">
      <c r="A477" s="63" t="s">
        <v>1591</v>
      </c>
      <c r="B477" s="64" t="s">
        <v>1592</v>
      </c>
      <c r="C477" s="63" t="s">
        <v>13</v>
      </c>
      <c r="D477" s="63" t="s">
        <v>14</v>
      </c>
      <c r="E477" s="65">
        <v>1</v>
      </c>
      <c r="F477" s="66">
        <v>89.33</v>
      </c>
      <c r="G477" s="66">
        <v>89.33</v>
      </c>
    </row>
    <row r="478" spans="1:7" ht="15" customHeight="1">
      <c r="A478" s="67"/>
      <c r="B478" s="67"/>
      <c r="C478" s="67"/>
      <c r="D478" s="67"/>
      <c r="E478" s="267" t="s">
        <v>1425</v>
      </c>
      <c r="F478" s="267"/>
      <c r="G478" s="68">
        <v>197.03</v>
      </c>
    </row>
    <row r="479" spans="1:7" ht="15" customHeight="1">
      <c r="A479" s="266" t="s">
        <v>1426</v>
      </c>
      <c r="B479" s="266"/>
      <c r="C479" s="62" t="s">
        <v>4</v>
      </c>
      <c r="D479" s="62" t="s">
        <v>1407</v>
      </c>
      <c r="E479" s="62" t="s">
        <v>1408</v>
      </c>
      <c r="F479" s="62" t="s">
        <v>1409</v>
      </c>
      <c r="G479" s="62" t="s">
        <v>1410</v>
      </c>
    </row>
    <row r="480" spans="1:7" ht="15" customHeight="1">
      <c r="A480" s="63" t="s">
        <v>1593</v>
      </c>
      <c r="B480" s="64" t="s">
        <v>1594</v>
      </c>
      <c r="C480" s="63" t="s">
        <v>13</v>
      </c>
      <c r="D480" s="63" t="s">
        <v>1429</v>
      </c>
      <c r="E480" s="65">
        <v>0.35</v>
      </c>
      <c r="F480" s="66">
        <v>33.369999999999997</v>
      </c>
      <c r="G480" s="66">
        <v>11.67</v>
      </c>
    </row>
    <row r="481" spans="1:7" ht="15" customHeight="1">
      <c r="A481" s="63" t="s">
        <v>1434</v>
      </c>
      <c r="B481" s="64" t="s">
        <v>1505</v>
      </c>
      <c r="C481" s="63" t="s">
        <v>13</v>
      </c>
      <c r="D481" s="63" t="s">
        <v>1429</v>
      </c>
      <c r="E481" s="65">
        <v>0.6</v>
      </c>
      <c r="F481" s="66">
        <v>24.88</v>
      </c>
      <c r="G481" s="66">
        <v>14.92</v>
      </c>
    </row>
    <row r="482" spans="1:7" ht="18" customHeight="1">
      <c r="A482" s="67"/>
      <c r="B482" s="67"/>
      <c r="C482" s="67"/>
      <c r="D482" s="67"/>
      <c r="E482" s="267" t="s">
        <v>1436</v>
      </c>
      <c r="F482" s="267"/>
      <c r="G482" s="68">
        <v>26.59</v>
      </c>
    </row>
    <row r="483" spans="1:7" ht="15" customHeight="1">
      <c r="A483" s="67"/>
      <c r="B483" s="67"/>
      <c r="C483" s="67"/>
      <c r="D483" s="67"/>
      <c r="E483" s="284" t="s">
        <v>1441</v>
      </c>
      <c r="F483" s="284"/>
      <c r="G483" s="69">
        <v>223.62</v>
      </c>
    </row>
    <row r="484" spans="1:7" ht="9.9499999999999993" customHeight="1">
      <c r="A484" s="67"/>
      <c r="B484" s="67"/>
      <c r="C484" s="67"/>
      <c r="D484" s="67"/>
      <c r="E484" s="285"/>
      <c r="F484" s="285"/>
      <c r="G484" s="285"/>
    </row>
    <row r="485" spans="1:7" ht="20.100000000000001" customHeight="1">
      <c r="A485" s="265" t="s">
        <v>1595</v>
      </c>
      <c r="B485" s="265"/>
      <c r="C485" s="265"/>
      <c r="D485" s="265"/>
      <c r="E485" s="265"/>
      <c r="F485" s="265"/>
      <c r="G485" s="265"/>
    </row>
    <row r="486" spans="1:7" ht="15" customHeight="1">
      <c r="A486" s="266" t="s">
        <v>1437</v>
      </c>
      <c r="B486" s="266"/>
      <c r="C486" s="62" t="s">
        <v>4</v>
      </c>
      <c r="D486" s="62" t="s">
        <v>1407</v>
      </c>
      <c r="E486" s="62" t="s">
        <v>1408</v>
      </c>
      <c r="F486" s="62" t="s">
        <v>1409</v>
      </c>
      <c r="G486" s="62" t="s">
        <v>1410</v>
      </c>
    </row>
    <row r="487" spans="1:7" ht="29.1" customHeight="1">
      <c r="A487" s="63" t="s">
        <v>1509</v>
      </c>
      <c r="B487" s="64" t="s">
        <v>1510</v>
      </c>
      <c r="C487" s="63" t="s">
        <v>13</v>
      </c>
      <c r="D487" s="63" t="s">
        <v>21</v>
      </c>
      <c r="E487" s="65">
        <v>0.53</v>
      </c>
      <c r="F487" s="66">
        <v>1248.1400000000001</v>
      </c>
      <c r="G487" s="66">
        <v>661.51</v>
      </c>
    </row>
    <row r="488" spans="1:7" ht="15" customHeight="1">
      <c r="A488" s="67"/>
      <c r="B488" s="67"/>
      <c r="C488" s="67"/>
      <c r="D488" s="67"/>
      <c r="E488" s="267" t="s">
        <v>1440</v>
      </c>
      <c r="F488" s="267"/>
      <c r="G488" s="68">
        <v>661.51</v>
      </c>
    </row>
    <row r="489" spans="1:7" ht="15" customHeight="1">
      <c r="A489" s="67"/>
      <c r="B489" s="67"/>
      <c r="C489" s="67"/>
      <c r="D489" s="67"/>
      <c r="E489" s="284" t="s">
        <v>1441</v>
      </c>
      <c r="F489" s="284"/>
      <c r="G489" s="69">
        <v>661.51</v>
      </c>
    </row>
    <row r="490" spans="1:7" ht="9.9499999999999993" customHeight="1">
      <c r="A490" s="67"/>
      <c r="B490" s="67"/>
      <c r="C490" s="67"/>
      <c r="D490" s="67"/>
      <c r="E490" s="285"/>
      <c r="F490" s="285"/>
      <c r="G490" s="285"/>
    </row>
    <row r="491" spans="1:7" ht="20.100000000000001" customHeight="1">
      <c r="A491" s="265" t="s">
        <v>1596</v>
      </c>
      <c r="B491" s="265"/>
      <c r="C491" s="265"/>
      <c r="D491" s="265"/>
      <c r="E491" s="265"/>
      <c r="F491" s="265"/>
      <c r="G491" s="265"/>
    </row>
    <row r="492" spans="1:7" ht="15" customHeight="1">
      <c r="A492" s="266" t="s">
        <v>1437</v>
      </c>
      <c r="B492" s="266"/>
      <c r="C492" s="62" t="s">
        <v>4</v>
      </c>
      <c r="D492" s="62" t="s">
        <v>1407</v>
      </c>
      <c r="E492" s="62" t="s">
        <v>1408</v>
      </c>
      <c r="F492" s="62" t="s">
        <v>1409</v>
      </c>
      <c r="G492" s="62" t="s">
        <v>1410</v>
      </c>
    </row>
    <row r="493" spans="1:7" ht="29.1" customHeight="1">
      <c r="A493" s="63" t="s">
        <v>1509</v>
      </c>
      <c r="B493" s="64" t="s">
        <v>1510</v>
      </c>
      <c r="C493" s="63" t="s">
        <v>13</v>
      </c>
      <c r="D493" s="63" t="s">
        <v>21</v>
      </c>
      <c r="E493" s="65">
        <v>0.53</v>
      </c>
      <c r="F493" s="66">
        <v>1248.1400000000001</v>
      </c>
      <c r="G493" s="66">
        <v>661.51</v>
      </c>
    </row>
    <row r="494" spans="1:7" ht="15" customHeight="1">
      <c r="A494" s="67"/>
      <c r="B494" s="67"/>
      <c r="C494" s="67"/>
      <c r="D494" s="67"/>
      <c r="E494" s="267" t="s">
        <v>1440</v>
      </c>
      <c r="F494" s="267"/>
      <c r="G494" s="68">
        <v>661.51</v>
      </c>
    </row>
    <row r="495" spans="1:7" ht="15" customHeight="1">
      <c r="A495" s="67"/>
      <c r="B495" s="67"/>
      <c r="C495" s="67"/>
      <c r="D495" s="67"/>
      <c r="E495" s="284" t="s">
        <v>1441</v>
      </c>
      <c r="F495" s="284"/>
      <c r="G495" s="69">
        <v>661.51</v>
      </c>
    </row>
    <row r="496" spans="1:7" ht="9.9499999999999993" customHeight="1">
      <c r="A496" s="67"/>
      <c r="B496" s="67"/>
      <c r="C496" s="67"/>
      <c r="D496" s="67"/>
      <c r="E496" s="285"/>
      <c r="F496" s="285"/>
      <c r="G496" s="285"/>
    </row>
    <row r="497" spans="1:7" ht="20.100000000000001" customHeight="1">
      <c r="A497" s="265" t="s">
        <v>1597</v>
      </c>
      <c r="B497" s="265"/>
      <c r="C497" s="265"/>
      <c r="D497" s="265"/>
      <c r="E497" s="265"/>
      <c r="F497" s="265"/>
      <c r="G497" s="265"/>
    </row>
    <row r="498" spans="1:7" ht="15" customHeight="1">
      <c r="A498" s="266" t="s">
        <v>1463</v>
      </c>
      <c r="B498" s="266"/>
      <c r="C498" s="62" t="s">
        <v>4</v>
      </c>
      <c r="D498" s="62" t="s">
        <v>1407</v>
      </c>
      <c r="E498" s="62" t="s">
        <v>1408</v>
      </c>
      <c r="F498" s="62" t="s">
        <v>1409</v>
      </c>
      <c r="G498" s="62" t="s">
        <v>1410</v>
      </c>
    </row>
    <row r="499" spans="1:7" ht="29.1" customHeight="1">
      <c r="A499" s="63" t="s">
        <v>1598</v>
      </c>
      <c r="B499" s="64" t="s">
        <v>1599</v>
      </c>
      <c r="C499" s="63" t="s">
        <v>13</v>
      </c>
      <c r="D499" s="63" t="s">
        <v>1469</v>
      </c>
      <c r="E499" s="65">
        <v>4.03</v>
      </c>
      <c r="F499" s="66">
        <v>84.01</v>
      </c>
      <c r="G499" s="66">
        <v>341.94</v>
      </c>
    </row>
    <row r="500" spans="1:7" ht="18" customHeight="1">
      <c r="A500" s="67"/>
      <c r="B500" s="67"/>
      <c r="C500" s="67"/>
      <c r="D500" s="67"/>
      <c r="E500" s="267" t="s">
        <v>1470</v>
      </c>
      <c r="F500" s="267"/>
      <c r="G500" s="68">
        <v>341.94</v>
      </c>
    </row>
    <row r="501" spans="1:7" ht="15" customHeight="1">
      <c r="A501" s="266" t="s">
        <v>1406</v>
      </c>
      <c r="B501" s="266"/>
      <c r="C501" s="62" t="s">
        <v>4</v>
      </c>
      <c r="D501" s="62" t="s">
        <v>1407</v>
      </c>
      <c r="E501" s="62" t="s">
        <v>1408</v>
      </c>
      <c r="F501" s="62" t="s">
        <v>1409</v>
      </c>
      <c r="G501" s="62" t="s">
        <v>1410</v>
      </c>
    </row>
    <row r="502" spans="1:7" ht="21" customHeight="1">
      <c r="A502" s="63" t="s">
        <v>1600</v>
      </c>
      <c r="B502" s="64" t="s">
        <v>1601</v>
      </c>
      <c r="C502" s="63" t="s">
        <v>13</v>
      </c>
      <c r="D502" s="63" t="s">
        <v>56</v>
      </c>
      <c r="E502" s="65">
        <v>0.32800000000000001</v>
      </c>
      <c r="F502" s="66">
        <v>8.65</v>
      </c>
      <c r="G502" s="66">
        <v>2.86</v>
      </c>
    </row>
    <row r="503" spans="1:7" ht="29.1" customHeight="1">
      <c r="A503" s="63" t="s">
        <v>1602</v>
      </c>
      <c r="B503" s="64" t="s">
        <v>1603</v>
      </c>
      <c r="C503" s="63" t="s">
        <v>13</v>
      </c>
      <c r="D503" s="63" t="s">
        <v>56</v>
      </c>
      <c r="E503" s="65">
        <v>0.32800000000000001</v>
      </c>
      <c r="F503" s="66">
        <v>36.31</v>
      </c>
      <c r="G503" s="66">
        <v>12.02</v>
      </c>
    </row>
    <row r="504" spans="1:7" ht="38.1" customHeight="1">
      <c r="A504" s="63" t="s">
        <v>1604</v>
      </c>
      <c r="B504" s="64" t="s">
        <v>1605</v>
      </c>
      <c r="C504" s="63" t="s">
        <v>13</v>
      </c>
      <c r="D504" s="63" t="s">
        <v>21</v>
      </c>
      <c r="E504" s="65">
        <v>1</v>
      </c>
      <c r="F504" s="66">
        <v>21.21</v>
      </c>
      <c r="G504" s="66">
        <v>21.42</v>
      </c>
    </row>
    <row r="505" spans="1:7" ht="29.1" customHeight="1">
      <c r="A505" s="63" t="s">
        <v>1606</v>
      </c>
      <c r="B505" s="64" t="s">
        <v>1607</v>
      </c>
      <c r="C505" s="63" t="s">
        <v>13</v>
      </c>
      <c r="D505" s="63" t="s">
        <v>23</v>
      </c>
      <c r="E505" s="65">
        <v>2.25</v>
      </c>
      <c r="F505" s="66">
        <v>54.69</v>
      </c>
      <c r="G505" s="66">
        <v>124.28</v>
      </c>
    </row>
    <row r="506" spans="1:7" ht="15" customHeight="1">
      <c r="A506" s="67"/>
      <c r="B506" s="67"/>
      <c r="C506" s="67"/>
      <c r="D506" s="67"/>
      <c r="E506" s="267" t="s">
        <v>1425</v>
      </c>
      <c r="F506" s="267"/>
      <c r="G506" s="68">
        <v>160.58000000000001</v>
      </c>
    </row>
    <row r="507" spans="1:7" ht="15" customHeight="1">
      <c r="A507" s="266" t="s">
        <v>1426</v>
      </c>
      <c r="B507" s="266"/>
      <c r="C507" s="62" t="s">
        <v>4</v>
      </c>
      <c r="D507" s="62" t="s">
        <v>1407</v>
      </c>
      <c r="E507" s="62" t="s">
        <v>1408</v>
      </c>
      <c r="F507" s="62" t="s">
        <v>1409</v>
      </c>
      <c r="G507" s="62" t="s">
        <v>1410</v>
      </c>
    </row>
    <row r="508" spans="1:7" ht="21" customHeight="1">
      <c r="A508" s="63" t="s">
        <v>1608</v>
      </c>
      <c r="B508" s="64" t="s">
        <v>1609</v>
      </c>
      <c r="C508" s="63" t="s">
        <v>13</v>
      </c>
      <c r="D508" s="63" t="s">
        <v>1429</v>
      </c>
      <c r="E508" s="65">
        <v>2.77</v>
      </c>
      <c r="F508" s="66">
        <v>27.45</v>
      </c>
      <c r="G508" s="66">
        <v>76.03</v>
      </c>
    </row>
    <row r="509" spans="1:7" ht="21" customHeight="1">
      <c r="A509" s="63" t="s">
        <v>1432</v>
      </c>
      <c r="B509" s="64" t="s">
        <v>1433</v>
      </c>
      <c r="C509" s="63" t="s">
        <v>13</v>
      </c>
      <c r="D509" s="63" t="s">
        <v>1429</v>
      </c>
      <c r="E509" s="65">
        <v>0.312</v>
      </c>
      <c r="F509" s="66">
        <v>33.619999999999997</v>
      </c>
      <c r="G509" s="66">
        <v>10.59</v>
      </c>
    </row>
    <row r="510" spans="1:7" ht="21" customHeight="1">
      <c r="A510" s="63" t="s">
        <v>1593</v>
      </c>
      <c r="B510" s="64" t="s">
        <v>1610</v>
      </c>
      <c r="C510" s="63" t="s">
        <v>13</v>
      </c>
      <c r="D510" s="63" t="s">
        <v>1429</v>
      </c>
      <c r="E510" s="65">
        <v>2.77</v>
      </c>
      <c r="F510" s="66">
        <v>33.369999999999997</v>
      </c>
      <c r="G510" s="66">
        <v>93.35</v>
      </c>
    </row>
    <row r="511" spans="1:7" ht="18" customHeight="1">
      <c r="A511" s="67"/>
      <c r="B511" s="67"/>
      <c r="C511" s="67"/>
      <c r="D511" s="67"/>
      <c r="E511" s="267" t="s">
        <v>1436</v>
      </c>
      <c r="F511" s="267"/>
      <c r="G511" s="68">
        <v>179.97</v>
      </c>
    </row>
    <row r="512" spans="1:7" ht="15" customHeight="1">
      <c r="A512" s="266" t="s">
        <v>1437</v>
      </c>
      <c r="B512" s="266"/>
      <c r="C512" s="62" t="s">
        <v>4</v>
      </c>
      <c r="D512" s="62" t="s">
        <v>1407</v>
      </c>
      <c r="E512" s="62" t="s">
        <v>1408</v>
      </c>
      <c r="F512" s="62" t="s">
        <v>1409</v>
      </c>
      <c r="G512" s="62" t="s">
        <v>1410</v>
      </c>
    </row>
    <row r="513" spans="1:7" ht="38.1" customHeight="1">
      <c r="A513" s="63" t="s">
        <v>1611</v>
      </c>
      <c r="B513" s="64" t="s">
        <v>1612</v>
      </c>
      <c r="C513" s="63" t="s">
        <v>13</v>
      </c>
      <c r="D513" s="63" t="s">
        <v>14</v>
      </c>
      <c r="E513" s="65">
        <v>2</v>
      </c>
      <c r="F513" s="66">
        <v>36.43</v>
      </c>
      <c r="G513" s="66">
        <v>73.58</v>
      </c>
    </row>
    <row r="514" spans="1:7" ht="38.1" customHeight="1">
      <c r="A514" s="63" t="s">
        <v>1613</v>
      </c>
      <c r="B514" s="64" t="s">
        <v>1614</v>
      </c>
      <c r="C514" s="63" t="s">
        <v>13</v>
      </c>
      <c r="D514" s="63" t="s">
        <v>14</v>
      </c>
      <c r="E514" s="65">
        <v>2</v>
      </c>
      <c r="F514" s="66">
        <v>30.27</v>
      </c>
      <c r="G514" s="66">
        <v>61.14</v>
      </c>
    </row>
    <row r="515" spans="1:7" ht="15" customHeight="1">
      <c r="A515" s="67"/>
      <c r="B515" s="67"/>
      <c r="C515" s="67"/>
      <c r="D515" s="67"/>
      <c r="E515" s="267" t="s">
        <v>1440</v>
      </c>
      <c r="F515" s="267"/>
      <c r="G515" s="68">
        <v>134.72</v>
      </c>
    </row>
    <row r="516" spans="1:7" ht="15" customHeight="1">
      <c r="A516" s="67"/>
      <c r="B516" s="67"/>
      <c r="C516" s="67"/>
      <c r="D516" s="67"/>
      <c r="E516" s="284" t="s">
        <v>1441</v>
      </c>
      <c r="F516" s="284"/>
      <c r="G516" s="69">
        <v>817.21</v>
      </c>
    </row>
    <row r="517" spans="1:7" ht="9.9499999999999993" customHeight="1">
      <c r="A517" s="67"/>
      <c r="B517" s="67"/>
      <c r="C517" s="67"/>
      <c r="D517" s="67"/>
      <c r="E517" s="285"/>
      <c r="F517" s="285"/>
      <c r="G517" s="285"/>
    </row>
    <row r="518" spans="1:7" ht="20.100000000000001" customHeight="1">
      <c r="A518" s="265" t="s">
        <v>1615</v>
      </c>
      <c r="B518" s="265"/>
      <c r="C518" s="265"/>
      <c r="D518" s="265"/>
      <c r="E518" s="265"/>
      <c r="F518" s="265"/>
      <c r="G518" s="265"/>
    </row>
    <row r="519" spans="1:7" ht="15" customHeight="1">
      <c r="A519" s="266" t="s">
        <v>1463</v>
      </c>
      <c r="B519" s="266"/>
      <c r="C519" s="62" t="s">
        <v>4</v>
      </c>
      <c r="D519" s="62" t="s">
        <v>1407</v>
      </c>
      <c r="E519" s="62" t="s">
        <v>1408</v>
      </c>
      <c r="F519" s="62" t="s">
        <v>1409</v>
      </c>
      <c r="G519" s="62" t="s">
        <v>1410</v>
      </c>
    </row>
    <row r="520" spans="1:7" ht="29.1" customHeight="1">
      <c r="A520" s="63" t="s">
        <v>1598</v>
      </c>
      <c r="B520" s="64" t="s">
        <v>1616</v>
      </c>
      <c r="C520" s="63" t="s">
        <v>13</v>
      </c>
      <c r="D520" s="63" t="s">
        <v>1469</v>
      </c>
      <c r="E520" s="65">
        <v>4.03</v>
      </c>
      <c r="F520" s="66">
        <v>84.01</v>
      </c>
      <c r="G520" s="66">
        <v>338.56</v>
      </c>
    </row>
    <row r="521" spans="1:7" ht="18" customHeight="1">
      <c r="A521" s="67"/>
      <c r="B521" s="67"/>
      <c r="C521" s="67"/>
      <c r="D521" s="67"/>
      <c r="E521" s="267" t="s">
        <v>1470</v>
      </c>
      <c r="F521" s="267"/>
      <c r="G521" s="68">
        <v>338.56</v>
      </c>
    </row>
    <row r="522" spans="1:7" ht="15" customHeight="1">
      <c r="A522" s="266" t="s">
        <v>1406</v>
      </c>
      <c r="B522" s="266"/>
      <c r="C522" s="62" t="s">
        <v>4</v>
      </c>
      <c r="D522" s="62" t="s">
        <v>1407</v>
      </c>
      <c r="E522" s="62" t="s">
        <v>1408</v>
      </c>
      <c r="F522" s="62" t="s">
        <v>1409</v>
      </c>
      <c r="G522" s="62" t="s">
        <v>1410</v>
      </c>
    </row>
    <row r="523" spans="1:7" ht="15" customHeight="1">
      <c r="A523" s="63" t="s">
        <v>1600</v>
      </c>
      <c r="B523" s="64" t="s">
        <v>1617</v>
      </c>
      <c r="C523" s="63" t="s">
        <v>13</v>
      </c>
      <c r="D523" s="63" t="s">
        <v>56</v>
      </c>
      <c r="E523" s="65">
        <v>0.32800000000000001</v>
      </c>
      <c r="F523" s="66">
        <v>8.65</v>
      </c>
      <c r="G523" s="66">
        <v>2.83</v>
      </c>
    </row>
    <row r="524" spans="1:7" ht="29.1" customHeight="1">
      <c r="A524" s="63" t="s">
        <v>1602</v>
      </c>
      <c r="B524" s="64" t="s">
        <v>1618</v>
      </c>
      <c r="C524" s="63" t="s">
        <v>13</v>
      </c>
      <c r="D524" s="63" t="s">
        <v>56</v>
      </c>
      <c r="E524" s="65">
        <v>0.32800000000000001</v>
      </c>
      <c r="F524" s="66">
        <v>36.31</v>
      </c>
      <c r="G524" s="66">
        <v>11.9</v>
      </c>
    </row>
    <row r="525" spans="1:7" ht="38.1" customHeight="1">
      <c r="A525" s="63" t="s">
        <v>1604</v>
      </c>
      <c r="B525" s="64" t="s">
        <v>1619</v>
      </c>
      <c r="C525" s="63" t="s">
        <v>13</v>
      </c>
      <c r="D525" s="63" t="s">
        <v>21</v>
      </c>
      <c r="E525" s="65">
        <v>1</v>
      </c>
      <c r="F525" s="66">
        <v>21.21</v>
      </c>
      <c r="G525" s="66">
        <v>21.21</v>
      </c>
    </row>
    <row r="526" spans="1:7" ht="21" customHeight="1">
      <c r="A526" s="63" t="s">
        <v>1606</v>
      </c>
      <c r="B526" s="64" t="s">
        <v>1620</v>
      </c>
      <c r="C526" s="63" t="s">
        <v>13</v>
      </c>
      <c r="D526" s="63" t="s">
        <v>23</v>
      </c>
      <c r="E526" s="65">
        <v>2.25</v>
      </c>
      <c r="F526" s="66">
        <v>54.69</v>
      </c>
      <c r="G526" s="66">
        <v>123.05</v>
      </c>
    </row>
    <row r="527" spans="1:7" ht="15" customHeight="1">
      <c r="A527" s="67"/>
      <c r="B527" s="67"/>
      <c r="C527" s="67"/>
      <c r="D527" s="67"/>
      <c r="E527" s="267" t="s">
        <v>1425</v>
      </c>
      <c r="F527" s="267"/>
      <c r="G527" s="68">
        <v>158.99</v>
      </c>
    </row>
    <row r="528" spans="1:7" ht="15" customHeight="1">
      <c r="A528" s="266" t="s">
        <v>1426</v>
      </c>
      <c r="B528" s="266"/>
      <c r="C528" s="62" t="s">
        <v>4</v>
      </c>
      <c r="D528" s="62" t="s">
        <v>1407</v>
      </c>
      <c r="E528" s="62" t="s">
        <v>1408</v>
      </c>
      <c r="F528" s="62" t="s">
        <v>1409</v>
      </c>
      <c r="G528" s="62" t="s">
        <v>1410</v>
      </c>
    </row>
    <row r="529" spans="1:7" ht="21" customHeight="1">
      <c r="A529" s="63" t="s">
        <v>1608</v>
      </c>
      <c r="B529" s="64" t="s">
        <v>1609</v>
      </c>
      <c r="C529" s="63" t="s">
        <v>13</v>
      </c>
      <c r="D529" s="63" t="s">
        <v>1429</v>
      </c>
      <c r="E529" s="65">
        <v>2.77</v>
      </c>
      <c r="F529" s="66">
        <v>27.45</v>
      </c>
      <c r="G529" s="66">
        <v>76.03</v>
      </c>
    </row>
    <row r="530" spans="1:7" ht="15" customHeight="1">
      <c r="A530" s="63" t="s">
        <v>1432</v>
      </c>
      <c r="B530" s="64" t="s">
        <v>1553</v>
      </c>
      <c r="C530" s="63" t="s">
        <v>13</v>
      </c>
      <c r="D530" s="63" t="s">
        <v>1429</v>
      </c>
      <c r="E530" s="65">
        <v>0.312</v>
      </c>
      <c r="F530" s="66">
        <v>33.619999999999997</v>
      </c>
      <c r="G530" s="66">
        <v>10.48</v>
      </c>
    </row>
    <row r="531" spans="1:7" ht="15" customHeight="1">
      <c r="A531" s="63" t="s">
        <v>1593</v>
      </c>
      <c r="B531" s="64" t="s">
        <v>1594</v>
      </c>
      <c r="C531" s="63" t="s">
        <v>13</v>
      </c>
      <c r="D531" s="63" t="s">
        <v>1429</v>
      </c>
      <c r="E531" s="65">
        <v>2.77</v>
      </c>
      <c r="F531" s="66">
        <v>33.369999999999997</v>
      </c>
      <c r="G531" s="66">
        <v>92.43</v>
      </c>
    </row>
    <row r="532" spans="1:7" ht="18" customHeight="1">
      <c r="A532" s="67"/>
      <c r="B532" s="67"/>
      <c r="C532" s="67"/>
      <c r="D532" s="67"/>
      <c r="E532" s="267" t="s">
        <v>1436</v>
      </c>
      <c r="F532" s="267"/>
      <c r="G532" s="68">
        <v>178.94</v>
      </c>
    </row>
    <row r="533" spans="1:7" ht="15" customHeight="1">
      <c r="A533" s="266" t="s">
        <v>1437</v>
      </c>
      <c r="B533" s="266"/>
      <c r="C533" s="62" t="s">
        <v>4</v>
      </c>
      <c r="D533" s="62" t="s">
        <v>1407</v>
      </c>
      <c r="E533" s="62" t="s">
        <v>1408</v>
      </c>
      <c r="F533" s="62" t="s">
        <v>1409</v>
      </c>
      <c r="G533" s="62" t="s">
        <v>1410</v>
      </c>
    </row>
    <row r="534" spans="1:7" ht="38.1" customHeight="1">
      <c r="A534" s="63" t="s">
        <v>1611</v>
      </c>
      <c r="B534" s="64" t="s">
        <v>1621</v>
      </c>
      <c r="C534" s="63" t="s">
        <v>13</v>
      </c>
      <c r="D534" s="63" t="s">
        <v>14</v>
      </c>
      <c r="E534" s="65">
        <v>2</v>
      </c>
      <c r="F534" s="66">
        <v>36.43</v>
      </c>
      <c r="G534" s="66">
        <v>72.86</v>
      </c>
    </row>
    <row r="535" spans="1:7" ht="38.1" customHeight="1">
      <c r="A535" s="63" t="s">
        <v>1613</v>
      </c>
      <c r="B535" s="64" t="s">
        <v>1622</v>
      </c>
      <c r="C535" s="63" t="s">
        <v>13</v>
      </c>
      <c r="D535" s="63" t="s">
        <v>14</v>
      </c>
      <c r="E535" s="65">
        <v>2</v>
      </c>
      <c r="F535" s="66">
        <v>30.27</v>
      </c>
      <c r="G535" s="66">
        <v>60.54</v>
      </c>
    </row>
    <row r="536" spans="1:7" ht="15" customHeight="1">
      <c r="A536" s="67"/>
      <c r="B536" s="67"/>
      <c r="C536" s="67"/>
      <c r="D536" s="67"/>
      <c r="E536" s="267" t="s">
        <v>1440</v>
      </c>
      <c r="F536" s="267"/>
      <c r="G536" s="68">
        <v>133.4</v>
      </c>
    </row>
    <row r="537" spans="1:7" ht="15" customHeight="1">
      <c r="A537" s="67"/>
      <c r="B537" s="67"/>
      <c r="C537" s="67"/>
      <c r="D537" s="67"/>
      <c r="E537" s="284" t="s">
        <v>1441</v>
      </c>
      <c r="F537" s="284"/>
      <c r="G537" s="69">
        <v>809.89</v>
      </c>
    </row>
    <row r="538" spans="1:7" ht="9.9499999999999993" customHeight="1">
      <c r="A538" s="67"/>
      <c r="B538" s="67"/>
      <c r="C538" s="67"/>
      <c r="D538" s="67"/>
      <c r="E538" s="285"/>
      <c r="F538" s="285"/>
      <c r="G538" s="285"/>
    </row>
    <row r="539" spans="1:7" ht="20.100000000000001" customHeight="1">
      <c r="A539" s="265" t="s">
        <v>1623</v>
      </c>
      <c r="B539" s="265"/>
      <c r="C539" s="265"/>
      <c r="D539" s="265"/>
      <c r="E539" s="265"/>
      <c r="F539" s="265"/>
      <c r="G539" s="265"/>
    </row>
    <row r="540" spans="1:7" ht="15" customHeight="1">
      <c r="A540" s="266" t="s">
        <v>1463</v>
      </c>
      <c r="B540" s="266"/>
      <c r="C540" s="62" t="s">
        <v>4</v>
      </c>
      <c r="D540" s="62" t="s">
        <v>1407</v>
      </c>
      <c r="E540" s="62" t="s">
        <v>1408</v>
      </c>
      <c r="F540" s="62" t="s">
        <v>1409</v>
      </c>
      <c r="G540" s="62" t="s">
        <v>1410</v>
      </c>
    </row>
    <row r="541" spans="1:7" ht="29.1" customHeight="1">
      <c r="A541" s="63" t="s">
        <v>1598</v>
      </c>
      <c r="B541" s="64" t="s">
        <v>1599</v>
      </c>
      <c r="C541" s="63" t="s">
        <v>13</v>
      </c>
      <c r="D541" s="63" t="s">
        <v>1469</v>
      </c>
      <c r="E541" s="65">
        <v>4.03</v>
      </c>
      <c r="F541" s="66">
        <v>84.01</v>
      </c>
      <c r="G541" s="66">
        <v>341.94</v>
      </c>
    </row>
    <row r="542" spans="1:7" ht="18" customHeight="1">
      <c r="A542" s="67"/>
      <c r="B542" s="67"/>
      <c r="C542" s="67"/>
      <c r="D542" s="67"/>
      <c r="E542" s="267" t="s">
        <v>1470</v>
      </c>
      <c r="F542" s="267"/>
      <c r="G542" s="68">
        <v>341.94</v>
      </c>
    </row>
    <row r="543" spans="1:7" ht="15" customHeight="1">
      <c r="A543" s="266" t="s">
        <v>1406</v>
      </c>
      <c r="B543" s="266"/>
      <c r="C543" s="62" t="s">
        <v>4</v>
      </c>
      <c r="D543" s="62" t="s">
        <v>1407</v>
      </c>
      <c r="E543" s="62" t="s">
        <v>1408</v>
      </c>
      <c r="F543" s="62" t="s">
        <v>1409</v>
      </c>
      <c r="G543" s="62" t="s">
        <v>1410</v>
      </c>
    </row>
    <row r="544" spans="1:7" ht="21" customHeight="1">
      <c r="A544" s="63" t="s">
        <v>1600</v>
      </c>
      <c r="B544" s="64" t="s">
        <v>1601</v>
      </c>
      <c r="C544" s="63" t="s">
        <v>13</v>
      </c>
      <c r="D544" s="63" t="s">
        <v>56</v>
      </c>
      <c r="E544" s="65">
        <v>0.32800000000000001</v>
      </c>
      <c r="F544" s="66">
        <v>8.65</v>
      </c>
      <c r="G544" s="66">
        <v>2.86</v>
      </c>
    </row>
    <row r="545" spans="1:7" ht="29.1" customHeight="1">
      <c r="A545" s="63" t="s">
        <v>1602</v>
      </c>
      <c r="B545" s="64" t="s">
        <v>1603</v>
      </c>
      <c r="C545" s="63" t="s">
        <v>13</v>
      </c>
      <c r="D545" s="63" t="s">
        <v>56</v>
      </c>
      <c r="E545" s="65">
        <v>0.32800000000000001</v>
      </c>
      <c r="F545" s="66">
        <v>36.31</v>
      </c>
      <c r="G545" s="66">
        <v>12.02</v>
      </c>
    </row>
    <row r="546" spans="1:7" ht="29.1" customHeight="1">
      <c r="A546" s="63" t="s">
        <v>1606</v>
      </c>
      <c r="B546" s="64" t="s">
        <v>1607</v>
      </c>
      <c r="C546" s="63" t="s">
        <v>13</v>
      </c>
      <c r="D546" s="63" t="s">
        <v>23</v>
      </c>
      <c r="E546" s="65">
        <v>2.25</v>
      </c>
      <c r="F546" s="66">
        <v>54.69</v>
      </c>
      <c r="G546" s="66">
        <v>124.28</v>
      </c>
    </row>
    <row r="547" spans="1:7" ht="15" customHeight="1">
      <c r="A547" s="67"/>
      <c r="B547" s="67"/>
      <c r="C547" s="67"/>
      <c r="D547" s="67"/>
      <c r="E547" s="267" t="s">
        <v>1425</v>
      </c>
      <c r="F547" s="267"/>
      <c r="G547" s="68">
        <v>139.16</v>
      </c>
    </row>
    <row r="548" spans="1:7" ht="15" customHeight="1">
      <c r="A548" s="266" t="s">
        <v>1426</v>
      </c>
      <c r="B548" s="266"/>
      <c r="C548" s="62" t="s">
        <v>4</v>
      </c>
      <c r="D548" s="62" t="s">
        <v>1407</v>
      </c>
      <c r="E548" s="62" t="s">
        <v>1408</v>
      </c>
      <c r="F548" s="62" t="s">
        <v>1409</v>
      </c>
      <c r="G548" s="62" t="s">
        <v>1410</v>
      </c>
    </row>
    <row r="549" spans="1:7" ht="21" customHeight="1">
      <c r="A549" s="63" t="s">
        <v>1608</v>
      </c>
      <c r="B549" s="64" t="s">
        <v>1609</v>
      </c>
      <c r="C549" s="63" t="s">
        <v>13</v>
      </c>
      <c r="D549" s="63" t="s">
        <v>1429</v>
      </c>
      <c r="E549" s="65">
        <v>2.77</v>
      </c>
      <c r="F549" s="66">
        <v>27.45</v>
      </c>
      <c r="G549" s="66">
        <v>76.03</v>
      </c>
    </row>
    <row r="550" spans="1:7" ht="21" customHeight="1">
      <c r="A550" s="63" t="s">
        <v>1432</v>
      </c>
      <c r="B550" s="64" t="s">
        <v>1433</v>
      </c>
      <c r="C550" s="63" t="s">
        <v>13</v>
      </c>
      <c r="D550" s="63" t="s">
        <v>1429</v>
      </c>
      <c r="E550" s="65">
        <v>0.312</v>
      </c>
      <c r="F550" s="66">
        <v>33.619999999999997</v>
      </c>
      <c r="G550" s="66">
        <v>10.59</v>
      </c>
    </row>
    <row r="551" spans="1:7" ht="21" customHeight="1">
      <c r="A551" s="63" t="s">
        <v>1593</v>
      </c>
      <c r="B551" s="64" t="s">
        <v>1610</v>
      </c>
      <c r="C551" s="63" t="s">
        <v>13</v>
      </c>
      <c r="D551" s="63" t="s">
        <v>1429</v>
      </c>
      <c r="E551" s="65">
        <v>2.77</v>
      </c>
      <c r="F551" s="66">
        <v>33.369999999999997</v>
      </c>
      <c r="G551" s="66">
        <v>93.35</v>
      </c>
    </row>
    <row r="552" spans="1:7" ht="18" customHeight="1">
      <c r="A552" s="67"/>
      <c r="B552" s="67"/>
      <c r="C552" s="67"/>
      <c r="D552" s="67"/>
      <c r="E552" s="267" t="s">
        <v>1436</v>
      </c>
      <c r="F552" s="267"/>
      <c r="G552" s="68">
        <v>179.97</v>
      </c>
    </row>
    <row r="553" spans="1:7" ht="15" customHeight="1">
      <c r="A553" s="266" t="s">
        <v>1437</v>
      </c>
      <c r="B553" s="266"/>
      <c r="C553" s="62" t="s">
        <v>4</v>
      </c>
      <c r="D553" s="62" t="s">
        <v>1407</v>
      </c>
      <c r="E553" s="62" t="s">
        <v>1408</v>
      </c>
      <c r="F553" s="62" t="s">
        <v>1409</v>
      </c>
      <c r="G553" s="62" t="s">
        <v>1410</v>
      </c>
    </row>
    <row r="554" spans="1:7" ht="38.1" customHeight="1">
      <c r="A554" s="63" t="s">
        <v>1611</v>
      </c>
      <c r="B554" s="64" t="s">
        <v>1612</v>
      </c>
      <c r="C554" s="63" t="s">
        <v>13</v>
      </c>
      <c r="D554" s="63" t="s">
        <v>14</v>
      </c>
      <c r="E554" s="65">
        <v>2</v>
      </c>
      <c r="F554" s="66">
        <v>36.43</v>
      </c>
      <c r="G554" s="66">
        <v>73.58</v>
      </c>
    </row>
    <row r="555" spans="1:7" ht="38.1" customHeight="1">
      <c r="A555" s="63" t="s">
        <v>1613</v>
      </c>
      <c r="B555" s="64" t="s">
        <v>1614</v>
      </c>
      <c r="C555" s="63" t="s">
        <v>13</v>
      </c>
      <c r="D555" s="63" t="s">
        <v>14</v>
      </c>
      <c r="E555" s="65">
        <v>2</v>
      </c>
      <c r="F555" s="66">
        <v>30.27</v>
      </c>
      <c r="G555" s="66">
        <v>61.14</v>
      </c>
    </row>
    <row r="556" spans="1:7" ht="15" customHeight="1">
      <c r="A556" s="67"/>
      <c r="B556" s="67"/>
      <c r="C556" s="67"/>
      <c r="D556" s="67"/>
      <c r="E556" s="267" t="s">
        <v>1440</v>
      </c>
      <c r="F556" s="267"/>
      <c r="G556" s="68">
        <v>134.72</v>
      </c>
    </row>
    <row r="557" spans="1:7" ht="15" customHeight="1">
      <c r="A557" s="67"/>
      <c r="B557" s="67"/>
      <c r="C557" s="67"/>
      <c r="D557" s="67"/>
      <c r="E557" s="284" t="s">
        <v>1441</v>
      </c>
      <c r="F557" s="284"/>
      <c r="G557" s="69">
        <v>795.79</v>
      </c>
    </row>
    <row r="558" spans="1:7" ht="9.9499999999999993" customHeight="1">
      <c r="A558" s="67"/>
      <c r="B558" s="67"/>
      <c r="C558" s="67"/>
      <c r="D558" s="67"/>
      <c r="E558" s="285"/>
      <c r="F558" s="285"/>
      <c r="G558" s="285"/>
    </row>
    <row r="559" spans="1:7" ht="20.100000000000001" customHeight="1">
      <c r="A559" s="265" t="s">
        <v>1624</v>
      </c>
      <c r="B559" s="265"/>
      <c r="C559" s="265"/>
      <c r="D559" s="265"/>
      <c r="E559" s="265"/>
      <c r="F559" s="265"/>
      <c r="G559" s="265"/>
    </row>
    <row r="560" spans="1:7" ht="15" customHeight="1">
      <c r="A560" s="266" t="s">
        <v>1426</v>
      </c>
      <c r="B560" s="266"/>
      <c r="C560" s="62" t="s">
        <v>4</v>
      </c>
      <c r="D560" s="62" t="s">
        <v>1407</v>
      </c>
      <c r="E560" s="62" t="s">
        <v>1408</v>
      </c>
      <c r="F560" s="62" t="s">
        <v>1409</v>
      </c>
      <c r="G560" s="62" t="s">
        <v>1410</v>
      </c>
    </row>
    <row r="561" spans="1:7" ht="21" customHeight="1">
      <c r="A561" s="63" t="s">
        <v>1608</v>
      </c>
      <c r="B561" s="64" t="s">
        <v>1609</v>
      </c>
      <c r="C561" s="63" t="s">
        <v>13</v>
      </c>
      <c r="D561" s="63" t="s">
        <v>1429</v>
      </c>
      <c r="E561" s="65">
        <v>1.5</v>
      </c>
      <c r="F561" s="66">
        <v>27.45</v>
      </c>
      <c r="G561" s="66">
        <v>41.17</v>
      </c>
    </row>
    <row r="562" spans="1:7" ht="15" customHeight="1">
      <c r="A562" s="63" t="s">
        <v>1593</v>
      </c>
      <c r="B562" s="64" t="s">
        <v>1594</v>
      </c>
      <c r="C562" s="63" t="s">
        <v>13</v>
      </c>
      <c r="D562" s="63" t="s">
        <v>1429</v>
      </c>
      <c r="E562" s="65">
        <v>1.5</v>
      </c>
      <c r="F562" s="66">
        <v>33.369999999999997</v>
      </c>
      <c r="G562" s="66">
        <v>50.05</v>
      </c>
    </row>
    <row r="563" spans="1:7" ht="18" customHeight="1">
      <c r="A563" s="67"/>
      <c r="B563" s="67"/>
      <c r="C563" s="67"/>
      <c r="D563" s="67"/>
      <c r="E563" s="267" t="s">
        <v>1436</v>
      </c>
      <c r="F563" s="267"/>
      <c r="G563" s="68">
        <v>91.22</v>
      </c>
    </row>
    <row r="564" spans="1:7" ht="15" customHeight="1">
      <c r="A564" s="266" t="s">
        <v>1437</v>
      </c>
      <c r="B564" s="266"/>
      <c r="C564" s="62" t="s">
        <v>4</v>
      </c>
      <c r="D564" s="62" t="s">
        <v>1407</v>
      </c>
      <c r="E564" s="62" t="s">
        <v>1408</v>
      </c>
      <c r="F564" s="62" t="s">
        <v>1409</v>
      </c>
      <c r="G564" s="62" t="s">
        <v>1410</v>
      </c>
    </row>
    <row r="565" spans="1:7" ht="15" customHeight="1">
      <c r="A565" s="63" t="s">
        <v>1625</v>
      </c>
      <c r="B565" s="64" t="s">
        <v>1626</v>
      </c>
      <c r="C565" s="63" t="s">
        <v>1627</v>
      </c>
      <c r="D565" s="63" t="s">
        <v>14</v>
      </c>
      <c r="E565" s="65">
        <v>1</v>
      </c>
      <c r="F565" s="66">
        <v>208.6</v>
      </c>
      <c r="G565" s="66">
        <v>208.6</v>
      </c>
    </row>
    <row r="566" spans="1:7" ht="15" customHeight="1">
      <c r="A566" s="67"/>
      <c r="B566" s="67"/>
      <c r="C566" s="67"/>
      <c r="D566" s="67"/>
      <c r="E566" s="267" t="s">
        <v>1440</v>
      </c>
      <c r="F566" s="267"/>
      <c r="G566" s="68">
        <v>208.6</v>
      </c>
    </row>
    <row r="567" spans="1:7" ht="15" customHeight="1">
      <c r="A567" s="67"/>
      <c r="B567" s="67"/>
      <c r="C567" s="67"/>
      <c r="D567" s="67"/>
      <c r="E567" s="284" t="s">
        <v>1441</v>
      </c>
      <c r="F567" s="284"/>
      <c r="G567" s="69">
        <v>299.82</v>
      </c>
    </row>
    <row r="568" spans="1:7" ht="9.9499999999999993" customHeight="1">
      <c r="A568" s="67"/>
      <c r="B568" s="67"/>
      <c r="C568" s="67"/>
      <c r="D568" s="67"/>
      <c r="E568" s="285"/>
      <c r="F568" s="285"/>
      <c r="G568" s="285"/>
    </row>
    <row r="569" spans="1:7" ht="20.100000000000001" customHeight="1">
      <c r="A569" s="265" t="s">
        <v>1628</v>
      </c>
      <c r="B569" s="265"/>
      <c r="C569" s="265"/>
      <c r="D569" s="265"/>
      <c r="E569" s="265"/>
      <c r="F569" s="265"/>
      <c r="G569" s="265"/>
    </row>
    <row r="570" spans="1:7" ht="15" customHeight="1">
      <c r="A570" s="266" t="s">
        <v>1406</v>
      </c>
      <c r="B570" s="266"/>
      <c r="C570" s="62" t="s">
        <v>4</v>
      </c>
      <c r="D570" s="62" t="s">
        <v>1407</v>
      </c>
      <c r="E570" s="62" t="s">
        <v>1408</v>
      </c>
      <c r="F570" s="62" t="s">
        <v>1409</v>
      </c>
      <c r="G570" s="62" t="s">
        <v>1410</v>
      </c>
    </row>
    <row r="571" spans="1:7" ht="29.1" customHeight="1">
      <c r="A571" s="63" t="s">
        <v>1629</v>
      </c>
      <c r="B571" s="64" t="s">
        <v>1630</v>
      </c>
      <c r="C571" s="63" t="s">
        <v>1627</v>
      </c>
      <c r="D571" s="63" t="s">
        <v>14</v>
      </c>
      <c r="E571" s="65">
        <v>1.2</v>
      </c>
      <c r="F571" s="66">
        <v>858.82</v>
      </c>
      <c r="G571" s="66">
        <v>1030.58</v>
      </c>
    </row>
    <row r="572" spans="1:7" ht="15" customHeight="1">
      <c r="A572" s="67"/>
      <c r="B572" s="67"/>
      <c r="C572" s="67"/>
      <c r="D572" s="67"/>
      <c r="E572" s="267" t="s">
        <v>1425</v>
      </c>
      <c r="F572" s="267"/>
      <c r="G572" s="68">
        <v>1030.58</v>
      </c>
    </row>
    <row r="573" spans="1:7" ht="15" customHeight="1">
      <c r="A573" s="266" t="s">
        <v>1426</v>
      </c>
      <c r="B573" s="266"/>
      <c r="C573" s="62" t="s">
        <v>4</v>
      </c>
      <c r="D573" s="62" t="s">
        <v>1407</v>
      </c>
      <c r="E573" s="62" t="s">
        <v>1408</v>
      </c>
      <c r="F573" s="62" t="s">
        <v>1409</v>
      </c>
      <c r="G573" s="62" t="s">
        <v>1410</v>
      </c>
    </row>
    <row r="574" spans="1:7" ht="21" customHeight="1">
      <c r="A574" s="63" t="s">
        <v>1608</v>
      </c>
      <c r="B574" s="64" t="s">
        <v>1609</v>
      </c>
      <c r="C574" s="63" t="s">
        <v>13</v>
      </c>
      <c r="D574" s="63" t="s">
        <v>1429</v>
      </c>
      <c r="E574" s="65">
        <v>2.5</v>
      </c>
      <c r="F574" s="66">
        <v>27.45</v>
      </c>
      <c r="G574" s="66">
        <v>68.62</v>
      </c>
    </row>
    <row r="575" spans="1:7" ht="15" customHeight="1">
      <c r="A575" s="63" t="s">
        <v>1593</v>
      </c>
      <c r="B575" s="64" t="s">
        <v>1594</v>
      </c>
      <c r="C575" s="63" t="s">
        <v>13</v>
      </c>
      <c r="D575" s="63" t="s">
        <v>1429</v>
      </c>
      <c r="E575" s="65">
        <v>2.5</v>
      </c>
      <c r="F575" s="66">
        <v>33.369999999999997</v>
      </c>
      <c r="G575" s="66">
        <v>83.42</v>
      </c>
    </row>
    <row r="576" spans="1:7" ht="18" customHeight="1">
      <c r="A576" s="67"/>
      <c r="B576" s="67"/>
      <c r="C576" s="67"/>
      <c r="D576" s="67"/>
      <c r="E576" s="267" t="s">
        <v>1436</v>
      </c>
      <c r="F576" s="267"/>
      <c r="G576" s="68">
        <v>152.04</v>
      </c>
    </row>
    <row r="577" spans="1:7" ht="15" customHeight="1">
      <c r="A577" s="67"/>
      <c r="B577" s="67"/>
      <c r="C577" s="67"/>
      <c r="D577" s="67"/>
      <c r="E577" s="284" t="s">
        <v>1441</v>
      </c>
      <c r="F577" s="284"/>
      <c r="G577" s="69">
        <v>1182.6199999999999</v>
      </c>
    </row>
    <row r="578" spans="1:7" ht="9.9499999999999993" customHeight="1">
      <c r="A578" s="67"/>
      <c r="B578" s="67"/>
      <c r="C578" s="67"/>
      <c r="D578" s="67"/>
      <c r="E578" s="285"/>
      <c r="F578" s="285"/>
      <c r="G578" s="285"/>
    </row>
    <row r="579" spans="1:7" ht="20.100000000000001" customHeight="1">
      <c r="A579" s="265" t="s">
        <v>1631</v>
      </c>
      <c r="B579" s="265"/>
      <c r="C579" s="265"/>
      <c r="D579" s="265"/>
      <c r="E579" s="265"/>
      <c r="F579" s="265"/>
      <c r="G579" s="265"/>
    </row>
    <row r="580" spans="1:7" ht="15" customHeight="1">
      <c r="A580" s="266" t="s">
        <v>1406</v>
      </c>
      <c r="B580" s="266"/>
      <c r="C580" s="62" t="s">
        <v>4</v>
      </c>
      <c r="D580" s="62" t="s">
        <v>1407</v>
      </c>
      <c r="E580" s="62" t="s">
        <v>1408</v>
      </c>
      <c r="F580" s="62" t="s">
        <v>1409</v>
      </c>
      <c r="G580" s="62" t="s">
        <v>1410</v>
      </c>
    </row>
    <row r="581" spans="1:7" ht="29.1" customHeight="1">
      <c r="A581" s="63" t="s">
        <v>1629</v>
      </c>
      <c r="B581" s="64" t="s">
        <v>1630</v>
      </c>
      <c r="C581" s="63" t="s">
        <v>1627</v>
      </c>
      <c r="D581" s="63" t="s">
        <v>14</v>
      </c>
      <c r="E581" s="65">
        <v>1.2</v>
      </c>
      <c r="F581" s="66">
        <v>858.82</v>
      </c>
      <c r="G581" s="66">
        <v>1030.58</v>
      </c>
    </row>
    <row r="582" spans="1:7" ht="15" customHeight="1">
      <c r="A582" s="67"/>
      <c r="B582" s="67"/>
      <c r="C582" s="67"/>
      <c r="D582" s="67"/>
      <c r="E582" s="267" t="s">
        <v>1425</v>
      </c>
      <c r="F582" s="267"/>
      <c r="G582" s="68">
        <v>1030.58</v>
      </c>
    </row>
    <row r="583" spans="1:7" ht="15" customHeight="1">
      <c r="A583" s="266" t="s">
        <v>1426</v>
      </c>
      <c r="B583" s="266"/>
      <c r="C583" s="62" t="s">
        <v>4</v>
      </c>
      <c r="D583" s="62" t="s">
        <v>1407</v>
      </c>
      <c r="E583" s="62" t="s">
        <v>1408</v>
      </c>
      <c r="F583" s="62" t="s">
        <v>1409</v>
      </c>
      <c r="G583" s="62" t="s">
        <v>1410</v>
      </c>
    </row>
    <row r="584" spans="1:7" ht="21" customHeight="1">
      <c r="A584" s="63" t="s">
        <v>1608</v>
      </c>
      <c r="B584" s="64" t="s">
        <v>1609</v>
      </c>
      <c r="C584" s="63" t="s">
        <v>13</v>
      </c>
      <c r="D584" s="63" t="s">
        <v>1429</v>
      </c>
      <c r="E584" s="65">
        <v>2.5</v>
      </c>
      <c r="F584" s="66">
        <v>27.45</v>
      </c>
      <c r="G584" s="66">
        <v>68.62</v>
      </c>
    </row>
    <row r="585" spans="1:7" ht="15" customHeight="1">
      <c r="A585" s="63" t="s">
        <v>1593</v>
      </c>
      <c r="B585" s="64" t="s">
        <v>1594</v>
      </c>
      <c r="C585" s="63" t="s">
        <v>13</v>
      </c>
      <c r="D585" s="63" t="s">
        <v>1429</v>
      </c>
      <c r="E585" s="65">
        <v>2.5</v>
      </c>
      <c r="F585" s="66">
        <v>33.369999999999997</v>
      </c>
      <c r="G585" s="66">
        <v>83.42</v>
      </c>
    </row>
    <row r="586" spans="1:7" ht="18" customHeight="1">
      <c r="A586" s="67"/>
      <c r="B586" s="67"/>
      <c r="C586" s="67"/>
      <c r="D586" s="67"/>
      <c r="E586" s="267" t="s">
        <v>1436</v>
      </c>
      <c r="F586" s="267"/>
      <c r="G586" s="68">
        <v>152.04</v>
      </c>
    </row>
    <row r="587" spans="1:7" ht="15" customHeight="1">
      <c r="A587" s="67"/>
      <c r="B587" s="67"/>
      <c r="C587" s="67"/>
      <c r="D587" s="67"/>
      <c r="E587" s="284" t="s">
        <v>1441</v>
      </c>
      <c r="F587" s="284"/>
      <c r="G587" s="69">
        <v>1182.6199999999999</v>
      </c>
    </row>
    <row r="588" spans="1:7" ht="9.9499999999999993" customHeight="1">
      <c r="A588" s="67"/>
      <c r="B588" s="67"/>
      <c r="C588" s="67"/>
      <c r="D588" s="67"/>
      <c r="E588" s="285"/>
      <c r="F588" s="285"/>
      <c r="G588" s="285"/>
    </row>
    <row r="589" spans="1:7" ht="20.100000000000001" customHeight="1">
      <c r="A589" s="265" t="s">
        <v>1632</v>
      </c>
      <c r="B589" s="265"/>
      <c r="C589" s="265"/>
      <c r="D589" s="265"/>
      <c r="E589" s="265"/>
      <c r="F589" s="265"/>
      <c r="G589" s="265"/>
    </row>
    <row r="590" spans="1:7" ht="15" customHeight="1">
      <c r="A590" s="266" t="s">
        <v>1406</v>
      </c>
      <c r="B590" s="266"/>
      <c r="C590" s="62" t="s">
        <v>4</v>
      </c>
      <c r="D590" s="62" t="s">
        <v>1407</v>
      </c>
      <c r="E590" s="62" t="s">
        <v>1408</v>
      </c>
      <c r="F590" s="62" t="s">
        <v>1409</v>
      </c>
      <c r="G590" s="62" t="s">
        <v>1410</v>
      </c>
    </row>
    <row r="591" spans="1:7" ht="29.1" customHeight="1">
      <c r="A591" s="63" t="s">
        <v>1629</v>
      </c>
      <c r="B591" s="64" t="s">
        <v>1630</v>
      </c>
      <c r="C591" s="63" t="s">
        <v>1627</v>
      </c>
      <c r="D591" s="63" t="s">
        <v>14</v>
      </c>
      <c r="E591" s="65">
        <v>1.2</v>
      </c>
      <c r="F591" s="66">
        <v>858.82</v>
      </c>
      <c r="G591" s="66">
        <v>1030.58</v>
      </c>
    </row>
    <row r="592" spans="1:7" ht="15" customHeight="1">
      <c r="A592" s="67"/>
      <c r="B592" s="67"/>
      <c r="C592" s="67"/>
      <c r="D592" s="67"/>
      <c r="E592" s="267" t="s">
        <v>1425</v>
      </c>
      <c r="F592" s="267"/>
      <c r="G592" s="68">
        <v>1030.58</v>
      </c>
    </row>
    <row r="593" spans="1:7" ht="15" customHeight="1">
      <c r="A593" s="266" t="s">
        <v>1426</v>
      </c>
      <c r="B593" s="266"/>
      <c r="C593" s="62" t="s">
        <v>4</v>
      </c>
      <c r="D593" s="62" t="s">
        <v>1407</v>
      </c>
      <c r="E593" s="62" t="s">
        <v>1408</v>
      </c>
      <c r="F593" s="62" t="s">
        <v>1409</v>
      </c>
      <c r="G593" s="62" t="s">
        <v>1410</v>
      </c>
    </row>
    <row r="594" spans="1:7" ht="21" customHeight="1">
      <c r="A594" s="63" t="s">
        <v>1608</v>
      </c>
      <c r="B594" s="64" t="s">
        <v>1609</v>
      </c>
      <c r="C594" s="63" t="s">
        <v>13</v>
      </c>
      <c r="D594" s="63" t="s">
        <v>1429</v>
      </c>
      <c r="E594" s="65">
        <v>2.5</v>
      </c>
      <c r="F594" s="66">
        <v>27.45</v>
      </c>
      <c r="G594" s="66">
        <v>68.62</v>
      </c>
    </row>
    <row r="595" spans="1:7" ht="15" customHeight="1">
      <c r="A595" s="63" t="s">
        <v>1593</v>
      </c>
      <c r="B595" s="64" t="s">
        <v>1594</v>
      </c>
      <c r="C595" s="63" t="s">
        <v>13</v>
      </c>
      <c r="D595" s="63" t="s">
        <v>1429</v>
      </c>
      <c r="E595" s="65">
        <v>2.5</v>
      </c>
      <c r="F595" s="66">
        <v>33.369999999999997</v>
      </c>
      <c r="G595" s="66">
        <v>83.42</v>
      </c>
    </row>
    <row r="596" spans="1:7" ht="18" customHeight="1">
      <c r="A596" s="67"/>
      <c r="B596" s="67"/>
      <c r="C596" s="67"/>
      <c r="D596" s="67"/>
      <c r="E596" s="267" t="s">
        <v>1436</v>
      </c>
      <c r="F596" s="267"/>
      <c r="G596" s="68">
        <v>152.04</v>
      </c>
    </row>
    <row r="597" spans="1:7" ht="15" customHeight="1">
      <c r="A597" s="67"/>
      <c r="B597" s="67"/>
      <c r="C597" s="67"/>
      <c r="D597" s="67"/>
      <c r="E597" s="284" t="s">
        <v>1441</v>
      </c>
      <c r="F597" s="284"/>
      <c r="G597" s="69">
        <v>1182.6199999999999</v>
      </c>
    </row>
    <row r="598" spans="1:7" ht="9.9499999999999993" customHeight="1">
      <c r="A598" s="67"/>
      <c r="B598" s="67"/>
      <c r="C598" s="67"/>
      <c r="D598" s="67"/>
      <c r="E598" s="285"/>
      <c r="F598" s="285"/>
      <c r="G598" s="285"/>
    </row>
    <row r="599" spans="1:7" ht="27" customHeight="1">
      <c r="A599" s="265" t="s">
        <v>1633</v>
      </c>
      <c r="B599" s="265"/>
      <c r="C599" s="265"/>
      <c r="D599" s="265"/>
      <c r="E599" s="265"/>
      <c r="F599" s="265"/>
      <c r="G599" s="265"/>
    </row>
    <row r="600" spans="1:7" ht="15" customHeight="1">
      <c r="A600" s="266" t="s">
        <v>1406</v>
      </c>
      <c r="B600" s="266"/>
      <c r="C600" s="62" t="s">
        <v>4</v>
      </c>
      <c r="D600" s="62" t="s">
        <v>1407</v>
      </c>
      <c r="E600" s="62" t="s">
        <v>1408</v>
      </c>
      <c r="F600" s="62" t="s">
        <v>1409</v>
      </c>
      <c r="G600" s="62" t="s">
        <v>1410</v>
      </c>
    </row>
    <row r="601" spans="1:7" ht="21" customHeight="1">
      <c r="A601" s="63" t="s">
        <v>1634</v>
      </c>
      <c r="B601" s="64" t="s">
        <v>1635</v>
      </c>
      <c r="C601" s="63" t="s">
        <v>13</v>
      </c>
      <c r="D601" s="63" t="s">
        <v>21</v>
      </c>
      <c r="E601" s="65">
        <v>1</v>
      </c>
      <c r="F601" s="66">
        <v>1.38</v>
      </c>
      <c r="G601" s="66">
        <v>1.38</v>
      </c>
    </row>
    <row r="602" spans="1:7" ht="54.95" customHeight="1">
      <c r="A602" s="63" t="s">
        <v>1636</v>
      </c>
      <c r="B602" s="64" t="s">
        <v>1637</v>
      </c>
      <c r="C602" s="63" t="s">
        <v>13</v>
      </c>
      <c r="D602" s="63" t="s">
        <v>14</v>
      </c>
      <c r="E602" s="65">
        <v>1.06</v>
      </c>
      <c r="F602" s="66">
        <v>145.04</v>
      </c>
      <c r="G602" s="66">
        <v>153.74</v>
      </c>
    </row>
    <row r="603" spans="1:7" ht="15" customHeight="1">
      <c r="A603" s="67"/>
      <c r="B603" s="67"/>
      <c r="C603" s="67"/>
      <c r="D603" s="67"/>
      <c r="E603" s="267" t="s">
        <v>1425</v>
      </c>
      <c r="F603" s="267"/>
      <c r="G603" s="68">
        <v>155.12</v>
      </c>
    </row>
    <row r="604" spans="1:7" ht="15" customHeight="1">
      <c r="A604" s="266" t="s">
        <v>1426</v>
      </c>
      <c r="B604" s="266"/>
      <c r="C604" s="62" t="s">
        <v>4</v>
      </c>
      <c r="D604" s="62" t="s">
        <v>1407</v>
      </c>
      <c r="E604" s="62" t="s">
        <v>1408</v>
      </c>
      <c r="F604" s="62" t="s">
        <v>1409</v>
      </c>
      <c r="G604" s="62" t="s">
        <v>1410</v>
      </c>
    </row>
    <row r="605" spans="1:7" ht="21" customHeight="1">
      <c r="A605" s="63" t="s">
        <v>1638</v>
      </c>
      <c r="B605" s="64" t="s">
        <v>1639</v>
      </c>
      <c r="C605" s="63" t="s">
        <v>13</v>
      </c>
      <c r="D605" s="63" t="s">
        <v>1429</v>
      </c>
      <c r="E605" s="65">
        <v>0.22</v>
      </c>
      <c r="F605" s="66">
        <v>32.89</v>
      </c>
      <c r="G605" s="66">
        <v>7.23</v>
      </c>
    </row>
    <row r="606" spans="1:7" ht="15" customHeight="1">
      <c r="A606" s="63" t="s">
        <v>1434</v>
      </c>
      <c r="B606" s="64" t="s">
        <v>1505</v>
      </c>
      <c r="C606" s="63" t="s">
        <v>13</v>
      </c>
      <c r="D606" s="63" t="s">
        <v>1429</v>
      </c>
      <c r="E606" s="65">
        <v>0.22</v>
      </c>
      <c r="F606" s="66">
        <v>24.88</v>
      </c>
      <c r="G606" s="66">
        <v>5.47</v>
      </c>
    </row>
    <row r="607" spans="1:7" ht="18" customHeight="1">
      <c r="A607" s="67"/>
      <c r="B607" s="67"/>
      <c r="C607" s="67"/>
      <c r="D607" s="67"/>
      <c r="E607" s="267" t="s">
        <v>1436</v>
      </c>
      <c r="F607" s="267"/>
      <c r="G607" s="68">
        <v>12.7</v>
      </c>
    </row>
    <row r="608" spans="1:7" ht="15" customHeight="1">
      <c r="A608" s="67"/>
      <c r="B608" s="67"/>
      <c r="C608" s="67"/>
      <c r="D608" s="67"/>
      <c r="E608" s="284" t="s">
        <v>1441</v>
      </c>
      <c r="F608" s="284"/>
      <c r="G608" s="69">
        <v>167.82</v>
      </c>
    </row>
    <row r="609" spans="1:7" ht="9.9499999999999993" customHeight="1">
      <c r="A609" s="67"/>
      <c r="B609" s="67"/>
      <c r="C609" s="67"/>
      <c r="D609" s="67"/>
      <c r="E609" s="285"/>
      <c r="F609" s="285"/>
      <c r="G609" s="285"/>
    </row>
    <row r="610" spans="1:7" ht="20.100000000000001" customHeight="1">
      <c r="A610" s="265" t="s">
        <v>1640</v>
      </c>
      <c r="B610" s="265"/>
      <c r="C610" s="265"/>
      <c r="D610" s="265"/>
      <c r="E610" s="265"/>
      <c r="F610" s="265"/>
      <c r="G610" s="265"/>
    </row>
    <row r="611" spans="1:7" ht="15" customHeight="1">
      <c r="A611" s="266" t="s">
        <v>1463</v>
      </c>
      <c r="B611" s="266"/>
      <c r="C611" s="62" t="s">
        <v>4</v>
      </c>
      <c r="D611" s="62" t="s">
        <v>1407</v>
      </c>
      <c r="E611" s="62" t="s">
        <v>1408</v>
      </c>
      <c r="F611" s="62" t="s">
        <v>1409</v>
      </c>
      <c r="G611" s="62" t="s">
        <v>1410</v>
      </c>
    </row>
    <row r="612" spans="1:7" ht="29.1" customHeight="1">
      <c r="A612" s="63" t="s">
        <v>1641</v>
      </c>
      <c r="B612" s="64" t="s">
        <v>1642</v>
      </c>
      <c r="C612" s="63" t="s">
        <v>13</v>
      </c>
      <c r="D612" s="63" t="s">
        <v>1466</v>
      </c>
      <c r="E612" s="65">
        <v>2.7000000000000001E-3</v>
      </c>
      <c r="F612" s="66">
        <v>30.54</v>
      </c>
      <c r="G612" s="66">
        <v>0.08</v>
      </c>
    </row>
    <row r="613" spans="1:7" ht="29.1" customHeight="1">
      <c r="A613" s="63" t="s">
        <v>1643</v>
      </c>
      <c r="B613" s="64" t="s">
        <v>1644</v>
      </c>
      <c r="C613" s="63" t="s">
        <v>13</v>
      </c>
      <c r="D613" s="63" t="s">
        <v>1469</v>
      </c>
      <c r="E613" s="65">
        <v>2E-3</v>
      </c>
      <c r="F613" s="66">
        <v>31.59</v>
      </c>
      <c r="G613" s="66">
        <v>0.06</v>
      </c>
    </row>
    <row r="614" spans="1:7" ht="18" customHeight="1">
      <c r="A614" s="67"/>
      <c r="B614" s="67"/>
      <c r="C614" s="67"/>
      <c r="D614" s="67"/>
      <c r="E614" s="267" t="s">
        <v>1470</v>
      </c>
      <c r="F614" s="267"/>
      <c r="G614" s="68">
        <v>0.14000000000000001</v>
      </c>
    </row>
    <row r="615" spans="1:7" ht="15" customHeight="1">
      <c r="A615" s="266" t="s">
        <v>1406</v>
      </c>
      <c r="B615" s="266"/>
      <c r="C615" s="62" t="s">
        <v>4</v>
      </c>
      <c r="D615" s="62" t="s">
        <v>1407</v>
      </c>
      <c r="E615" s="62" t="s">
        <v>1408</v>
      </c>
      <c r="F615" s="62" t="s">
        <v>1409</v>
      </c>
      <c r="G615" s="62" t="s">
        <v>1410</v>
      </c>
    </row>
    <row r="616" spans="1:7" ht="29.1" customHeight="1">
      <c r="A616" s="63" t="s">
        <v>1645</v>
      </c>
      <c r="B616" s="64" t="s">
        <v>1646</v>
      </c>
      <c r="C616" s="63" t="s">
        <v>1627</v>
      </c>
      <c r="D616" s="63" t="s">
        <v>23</v>
      </c>
      <c r="E616" s="65">
        <v>2</v>
      </c>
      <c r="F616" s="66">
        <v>61.82</v>
      </c>
      <c r="G616" s="66">
        <v>123.64</v>
      </c>
    </row>
    <row r="617" spans="1:7" ht="29.1" customHeight="1">
      <c r="A617" s="63" t="s">
        <v>1647</v>
      </c>
      <c r="B617" s="64" t="s">
        <v>1648</v>
      </c>
      <c r="C617" s="63" t="s">
        <v>13</v>
      </c>
      <c r="D617" s="63" t="s">
        <v>1649</v>
      </c>
      <c r="E617" s="65">
        <v>6</v>
      </c>
      <c r="F617" s="66">
        <v>1.83</v>
      </c>
      <c r="G617" s="66">
        <v>10.98</v>
      </c>
    </row>
    <row r="618" spans="1:7" ht="15" customHeight="1">
      <c r="A618" s="67"/>
      <c r="B618" s="67"/>
      <c r="C618" s="67"/>
      <c r="D618" s="67"/>
      <c r="E618" s="267" t="s">
        <v>1425</v>
      </c>
      <c r="F618" s="267"/>
      <c r="G618" s="68">
        <v>134.62</v>
      </c>
    </row>
    <row r="619" spans="1:7" ht="15" customHeight="1">
      <c r="A619" s="266" t="s">
        <v>1426</v>
      </c>
      <c r="B619" s="266"/>
      <c r="C619" s="62" t="s">
        <v>4</v>
      </c>
      <c r="D619" s="62" t="s">
        <v>1407</v>
      </c>
      <c r="E619" s="62" t="s">
        <v>1408</v>
      </c>
      <c r="F619" s="62" t="s">
        <v>1409</v>
      </c>
      <c r="G619" s="62" t="s">
        <v>1410</v>
      </c>
    </row>
    <row r="620" spans="1:7" ht="15" customHeight="1">
      <c r="A620" s="63" t="s">
        <v>1434</v>
      </c>
      <c r="B620" s="64" t="s">
        <v>1505</v>
      </c>
      <c r="C620" s="63" t="s">
        <v>13</v>
      </c>
      <c r="D620" s="63" t="s">
        <v>1429</v>
      </c>
      <c r="E620" s="65">
        <v>0.1</v>
      </c>
      <c r="F620" s="66">
        <v>24.88</v>
      </c>
      <c r="G620" s="66">
        <v>2.48</v>
      </c>
    </row>
    <row r="621" spans="1:7" ht="15" customHeight="1">
      <c r="A621" s="63" t="s">
        <v>1650</v>
      </c>
      <c r="B621" s="64" t="s">
        <v>1651</v>
      </c>
      <c r="C621" s="63" t="s">
        <v>13</v>
      </c>
      <c r="D621" s="63" t="s">
        <v>1429</v>
      </c>
      <c r="E621" s="65">
        <v>0.1</v>
      </c>
      <c r="F621" s="66">
        <v>32.56</v>
      </c>
      <c r="G621" s="66">
        <v>3.25</v>
      </c>
    </row>
    <row r="622" spans="1:7" ht="18" customHeight="1">
      <c r="A622" s="67"/>
      <c r="B622" s="67"/>
      <c r="C622" s="67"/>
      <c r="D622" s="67"/>
      <c r="E622" s="267" t="s">
        <v>1436</v>
      </c>
      <c r="F622" s="267"/>
      <c r="G622" s="68">
        <v>5.73</v>
      </c>
    </row>
    <row r="623" spans="1:7" ht="15" customHeight="1">
      <c r="A623" s="67"/>
      <c r="B623" s="67"/>
      <c r="C623" s="67"/>
      <c r="D623" s="67"/>
      <c r="E623" s="284" t="s">
        <v>1441</v>
      </c>
      <c r="F623" s="284"/>
      <c r="G623" s="69">
        <v>140.49</v>
      </c>
    </row>
    <row r="624" spans="1:7" ht="9.9499999999999993" customHeight="1">
      <c r="A624" s="67"/>
      <c r="B624" s="67"/>
      <c r="C624" s="67"/>
      <c r="D624" s="67"/>
      <c r="E624" s="285"/>
      <c r="F624" s="285"/>
      <c r="G624" s="285"/>
    </row>
    <row r="625" spans="1:7" ht="20.100000000000001" customHeight="1">
      <c r="A625" s="265" t="s">
        <v>1652</v>
      </c>
      <c r="B625" s="265"/>
      <c r="C625" s="265"/>
      <c r="D625" s="265"/>
      <c r="E625" s="265"/>
      <c r="F625" s="265"/>
      <c r="G625" s="265"/>
    </row>
    <row r="626" spans="1:7" ht="15" customHeight="1">
      <c r="A626" s="266" t="s">
        <v>1463</v>
      </c>
      <c r="B626" s="266"/>
      <c r="C626" s="62" t="s">
        <v>4</v>
      </c>
      <c r="D626" s="62" t="s">
        <v>1407</v>
      </c>
      <c r="E626" s="62" t="s">
        <v>1408</v>
      </c>
      <c r="F626" s="62" t="s">
        <v>1409</v>
      </c>
      <c r="G626" s="62" t="s">
        <v>1410</v>
      </c>
    </row>
    <row r="627" spans="1:7" ht="29.1" customHeight="1">
      <c r="A627" s="63" t="s">
        <v>1641</v>
      </c>
      <c r="B627" s="64" t="s">
        <v>1642</v>
      </c>
      <c r="C627" s="63" t="s">
        <v>13</v>
      </c>
      <c r="D627" s="63" t="s">
        <v>1466</v>
      </c>
      <c r="E627" s="65">
        <v>1.83E-2</v>
      </c>
      <c r="F627" s="66">
        <v>30.54</v>
      </c>
      <c r="G627" s="66">
        <v>0.55000000000000004</v>
      </c>
    </row>
    <row r="628" spans="1:7" ht="29.1" customHeight="1">
      <c r="A628" s="63" t="s">
        <v>1643</v>
      </c>
      <c r="B628" s="64" t="s">
        <v>1644</v>
      </c>
      <c r="C628" s="63" t="s">
        <v>13</v>
      </c>
      <c r="D628" s="63" t="s">
        <v>1469</v>
      </c>
      <c r="E628" s="65">
        <v>1.32E-2</v>
      </c>
      <c r="F628" s="66">
        <v>31.59</v>
      </c>
      <c r="G628" s="66">
        <v>0.41</v>
      </c>
    </row>
    <row r="629" spans="1:7" ht="18" customHeight="1">
      <c r="A629" s="67"/>
      <c r="B629" s="67"/>
      <c r="C629" s="67"/>
      <c r="D629" s="67"/>
      <c r="E629" s="267" t="s">
        <v>1470</v>
      </c>
      <c r="F629" s="267"/>
      <c r="G629" s="68">
        <v>0.96</v>
      </c>
    </row>
    <row r="630" spans="1:7" ht="15" customHeight="1">
      <c r="A630" s="266" t="s">
        <v>1406</v>
      </c>
      <c r="B630" s="266"/>
      <c r="C630" s="62" t="s">
        <v>4</v>
      </c>
      <c r="D630" s="62" t="s">
        <v>1407</v>
      </c>
      <c r="E630" s="62" t="s">
        <v>1408</v>
      </c>
      <c r="F630" s="62" t="s">
        <v>1409</v>
      </c>
      <c r="G630" s="62" t="s">
        <v>1410</v>
      </c>
    </row>
    <row r="631" spans="1:7" ht="15" customHeight="1">
      <c r="A631" s="63" t="s">
        <v>1653</v>
      </c>
      <c r="B631" s="64" t="s">
        <v>1654</v>
      </c>
      <c r="C631" s="63" t="s">
        <v>13</v>
      </c>
      <c r="D631" s="63" t="s">
        <v>56</v>
      </c>
      <c r="E631" s="65">
        <v>8.0000000000000002E-3</v>
      </c>
      <c r="F631" s="66">
        <v>17.27</v>
      </c>
      <c r="G631" s="66">
        <v>0.13</v>
      </c>
    </row>
    <row r="632" spans="1:7" ht="21" customHeight="1">
      <c r="A632" s="63" t="s">
        <v>1655</v>
      </c>
      <c r="B632" s="64" t="s">
        <v>1656</v>
      </c>
      <c r="C632" s="63" t="s">
        <v>13</v>
      </c>
      <c r="D632" s="63" t="s">
        <v>56</v>
      </c>
      <c r="E632" s="65">
        <v>1.6000000000000001E-3</v>
      </c>
      <c r="F632" s="66">
        <v>116.15</v>
      </c>
      <c r="G632" s="66">
        <v>0.18</v>
      </c>
    </row>
    <row r="633" spans="1:7" ht="21" customHeight="1">
      <c r="A633" s="63" t="s">
        <v>1657</v>
      </c>
      <c r="B633" s="64" t="s">
        <v>1658</v>
      </c>
      <c r="C633" s="63" t="s">
        <v>13</v>
      </c>
      <c r="D633" s="63" t="s">
        <v>23</v>
      </c>
      <c r="E633" s="65">
        <v>1.05</v>
      </c>
      <c r="F633" s="66">
        <v>27.92</v>
      </c>
      <c r="G633" s="66">
        <v>29.31</v>
      </c>
    </row>
    <row r="634" spans="1:7" ht="21" customHeight="1">
      <c r="A634" s="63" t="s">
        <v>1550</v>
      </c>
      <c r="B634" s="64" t="s">
        <v>1551</v>
      </c>
      <c r="C634" s="63" t="s">
        <v>13</v>
      </c>
      <c r="D634" s="63" t="s">
        <v>1552</v>
      </c>
      <c r="E634" s="65">
        <v>0.21099999999999999</v>
      </c>
      <c r="F634" s="66">
        <v>30.88</v>
      </c>
      <c r="G634" s="66">
        <v>6.51</v>
      </c>
    </row>
    <row r="635" spans="1:7" ht="15" customHeight="1">
      <c r="A635" s="63" t="s">
        <v>1659</v>
      </c>
      <c r="B635" s="64" t="s">
        <v>1660</v>
      </c>
      <c r="C635" s="63" t="s">
        <v>13</v>
      </c>
      <c r="D635" s="63" t="s">
        <v>56</v>
      </c>
      <c r="E635" s="65">
        <v>5.8999999999999997E-2</v>
      </c>
      <c r="F635" s="66">
        <v>305.66000000000003</v>
      </c>
      <c r="G635" s="66">
        <v>18.03</v>
      </c>
    </row>
    <row r="636" spans="1:7" ht="15" customHeight="1">
      <c r="A636" s="67"/>
      <c r="B636" s="67"/>
      <c r="C636" s="67"/>
      <c r="D636" s="67"/>
      <c r="E636" s="267" t="s">
        <v>1425</v>
      </c>
      <c r="F636" s="267"/>
      <c r="G636" s="68">
        <v>54.16</v>
      </c>
    </row>
    <row r="637" spans="1:7" ht="15" customHeight="1">
      <c r="A637" s="266" t="s">
        <v>1426</v>
      </c>
      <c r="B637" s="266"/>
      <c r="C637" s="62" t="s">
        <v>4</v>
      </c>
      <c r="D637" s="62" t="s">
        <v>1407</v>
      </c>
      <c r="E637" s="62" t="s">
        <v>1408</v>
      </c>
      <c r="F637" s="62" t="s">
        <v>1409</v>
      </c>
      <c r="G637" s="62" t="s">
        <v>1410</v>
      </c>
    </row>
    <row r="638" spans="1:7" ht="15" customHeight="1">
      <c r="A638" s="63" t="s">
        <v>1434</v>
      </c>
      <c r="B638" s="64" t="s">
        <v>1505</v>
      </c>
      <c r="C638" s="63" t="s">
        <v>13</v>
      </c>
      <c r="D638" s="63" t="s">
        <v>1429</v>
      </c>
      <c r="E638" s="65">
        <v>0.23899999999999999</v>
      </c>
      <c r="F638" s="66">
        <v>24.88</v>
      </c>
      <c r="G638" s="66">
        <v>5.94</v>
      </c>
    </row>
    <row r="639" spans="1:7" ht="15" customHeight="1">
      <c r="A639" s="63" t="s">
        <v>1650</v>
      </c>
      <c r="B639" s="64" t="s">
        <v>1651</v>
      </c>
      <c r="C639" s="63" t="s">
        <v>13</v>
      </c>
      <c r="D639" s="63" t="s">
        <v>1429</v>
      </c>
      <c r="E639" s="65">
        <v>0.14499999999999999</v>
      </c>
      <c r="F639" s="66">
        <v>32.56</v>
      </c>
      <c r="G639" s="66">
        <v>4.72</v>
      </c>
    </row>
    <row r="640" spans="1:7" ht="18" customHeight="1">
      <c r="A640" s="67"/>
      <c r="B640" s="67"/>
      <c r="C640" s="67"/>
      <c r="D640" s="67"/>
      <c r="E640" s="267" t="s">
        <v>1436</v>
      </c>
      <c r="F640" s="267"/>
      <c r="G640" s="68">
        <v>10.66</v>
      </c>
    </row>
    <row r="641" spans="1:7" ht="15" customHeight="1">
      <c r="A641" s="67"/>
      <c r="B641" s="67"/>
      <c r="C641" s="67"/>
      <c r="D641" s="67"/>
      <c r="E641" s="284" t="s">
        <v>1441</v>
      </c>
      <c r="F641" s="284"/>
      <c r="G641" s="69">
        <v>65.78</v>
      </c>
    </row>
    <row r="642" spans="1:7" ht="9.9499999999999993" customHeight="1">
      <c r="A642" s="67"/>
      <c r="B642" s="67"/>
      <c r="C642" s="67"/>
      <c r="D642" s="67"/>
      <c r="E642" s="285"/>
      <c r="F642" s="285"/>
      <c r="G642" s="285"/>
    </row>
    <row r="643" spans="1:7" ht="20.100000000000001" customHeight="1">
      <c r="A643" s="265" t="s">
        <v>1661</v>
      </c>
      <c r="B643" s="265"/>
      <c r="C643" s="265"/>
      <c r="D643" s="265"/>
      <c r="E643" s="265"/>
      <c r="F643" s="265"/>
      <c r="G643" s="265"/>
    </row>
    <row r="644" spans="1:7" ht="15" customHeight="1">
      <c r="A644" s="266" t="s">
        <v>1463</v>
      </c>
      <c r="B644" s="266"/>
      <c r="C644" s="62" t="s">
        <v>4</v>
      </c>
      <c r="D644" s="62" t="s">
        <v>1407</v>
      </c>
      <c r="E644" s="62" t="s">
        <v>1408</v>
      </c>
      <c r="F644" s="62" t="s">
        <v>1409</v>
      </c>
      <c r="G644" s="62" t="s">
        <v>1410</v>
      </c>
    </row>
    <row r="645" spans="1:7" ht="29.1" customHeight="1">
      <c r="A645" s="63" t="s">
        <v>1641</v>
      </c>
      <c r="B645" s="64" t="s">
        <v>1642</v>
      </c>
      <c r="C645" s="63" t="s">
        <v>13</v>
      </c>
      <c r="D645" s="63" t="s">
        <v>1466</v>
      </c>
      <c r="E645" s="65">
        <v>1.83E-2</v>
      </c>
      <c r="F645" s="66">
        <v>30.54</v>
      </c>
      <c r="G645" s="66">
        <v>0.55000000000000004</v>
      </c>
    </row>
    <row r="646" spans="1:7" ht="29.1" customHeight="1">
      <c r="A646" s="63" t="s">
        <v>1643</v>
      </c>
      <c r="B646" s="64" t="s">
        <v>1644</v>
      </c>
      <c r="C646" s="63" t="s">
        <v>13</v>
      </c>
      <c r="D646" s="63" t="s">
        <v>1469</v>
      </c>
      <c r="E646" s="65">
        <v>1.32E-2</v>
      </c>
      <c r="F646" s="66">
        <v>31.59</v>
      </c>
      <c r="G646" s="66">
        <v>0.41</v>
      </c>
    </row>
    <row r="647" spans="1:7" ht="18" customHeight="1">
      <c r="A647" s="67"/>
      <c r="B647" s="67"/>
      <c r="C647" s="67"/>
      <c r="D647" s="67"/>
      <c r="E647" s="267" t="s">
        <v>1470</v>
      </c>
      <c r="F647" s="267"/>
      <c r="G647" s="68">
        <v>0.96</v>
      </c>
    </row>
    <row r="648" spans="1:7" ht="15" customHeight="1">
      <c r="A648" s="266" t="s">
        <v>1406</v>
      </c>
      <c r="B648" s="266"/>
      <c r="C648" s="62" t="s">
        <v>4</v>
      </c>
      <c r="D648" s="62" t="s">
        <v>1407</v>
      </c>
      <c r="E648" s="62" t="s">
        <v>1408</v>
      </c>
      <c r="F648" s="62" t="s">
        <v>1409</v>
      </c>
      <c r="G648" s="62" t="s">
        <v>1410</v>
      </c>
    </row>
    <row r="649" spans="1:7" ht="15" customHeight="1">
      <c r="A649" s="63" t="s">
        <v>1653</v>
      </c>
      <c r="B649" s="64" t="s">
        <v>1654</v>
      </c>
      <c r="C649" s="63" t="s">
        <v>13</v>
      </c>
      <c r="D649" s="63" t="s">
        <v>56</v>
      </c>
      <c r="E649" s="65">
        <v>8.0000000000000002E-3</v>
      </c>
      <c r="F649" s="66">
        <v>17.27</v>
      </c>
      <c r="G649" s="66">
        <v>0.13</v>
      </c>
    </row>
    <row r="650" spans="1:7" ht="21" customHeight="1">
      <c r="A650" s="63" t="s">
        <v>1655</v>
      </c>
      <c r="B650" s="64" t="s">
        <v>1656</v>
      </c>
      <c r="C650" s="63" t="s">
        <v>13</v>
      </c>
      <c r="D650" s="63" t="s">
        <v>56</v>
      </c>
      <c r="E650" s="65">
        <v>1.6000000000000001E-3</v>
      </c>
      <c r="F650" s="66">
        <v>116.15</v>
      </c>
      <c r="G650" s="66">
        <v>0.18</v>
      </c>
    </row>
    <row r="651" spans="1:7" ht="21" customHeight="1">
      <c r="A651" s="63" t="s">
        <v>1657</v>
      </c>
      <c r="B651" s="64" t="s">
        <v>1658</v>
      </c>
      <c r="C651" s="63" t="s">
        <v>13</v>
      </c>
      <c r="D651" s="63" t="s">
        <v>23</v>
      </c>
      <c r="E651" s="65">
        <v>1.05</v>
      </c>
      <c r="F651" s="66">
        <v>27.92</v>
      </c>
      <c r="G651" s="66">
        <v>29.31</v>
      </c>
    </row>
    <row r="652" spans="1:7" ht="21" customHeight="1">
      <c r="A652" s="63" t="s">
        <v>1550</v>
      </c>
      <c r="B652" s="64" t="s">
        <v>1551</v>
      </c>
      <c r="C652" s="63" t="s">
        <v>13</v>
      </c>
      <c r="D652" s="63" t="s">
        <v>1552</v>
      </c>
      <c r="E652" s="65">
        <v>0.21099999999999999</v>
      </c>
      <c r="F652" s="66">
        <v>30.88</v>
      </c>
      <c r="G652" s="66">
        <v>6.51</v>
      </c>
    </row>
    <row r="653" spans="1:7" ht="15" customHeight="1">
      <c r="A653" s="63" t="s">
        <v>1659</v>
      </c>
      <c r="B653" s="64" t="s">
        <v>1660</v>
      </c>
      <c r="C653" s="63" t="s">
        <v>13</v>
      </c>
      <c r="D653" s="63" t="s">
        <v>56</v>
      </c>
      <c r="E653" s="65">
        <v>5.8999999999999997E-2</v>
      </c>
      <c r="F653" s="66">
        <v>305.66000000000003</v>
      </c>
      <c r="G653" s="66">
        <v>18.03</v>
      </c>
    </row>
    <row r="654" spans="1:7" ht="15" customHeight="1">
      <c r="A654" s="67"/>
      <c r="B654" s="67"/>
      <c r="C654" s="67"/>
      <c r="D654" s="67"/>
      <c r="E654" s="267" t="s">
        <v>1425</v>
      </c>
      <c r="F654" s="267"/>
      <c r="G654" s="68">
        <v>54.16</v>
      </c>
    </row>
    <row r="655" spans="1:7" ht="15" customHeight="1">
      <c r="A655" s="266" t="s">
        <v>1426</v>
      </c>
      <c r="B655" s="266"/>
      <c r="C655" s="62" t="s">
        <v>4</v>
      </c>
      <c r="D655" s="62" t="s">
        <v>1407</v>
      </c>
      <c r="E655" s="62" t="s">
        <v>1408</v>
      </c>
      <c r="F655" s="62" t="s">
        <v>1409</v>
      </c>
      <c r="G655" s="62" t="s">
        <v>1410</v>
      </c>
    </row>
    <row r="656" spans="1:7" ht="15" customHeight="1">
      <c r="A656" s="63" t="s">
        <v>1434</v>
      </c>
      <c r="B656" s="64" t="s">
        <v>1505</v>
      </c>
      <c r="C656" s="63" t="s">
        <v>13</v>
      </c>
      <c r="D656" s="63" t="s">
        <v>1429</v>
      </c>
      <c r="E656" s="65">
        <v>0.23899999999999999</v>
      </c>
      <c r="F656" s="66">
        <v>24.88</v>
      </c>
      <c r="G656" s="66">
        <v>5.94</v>
      </c>
    </row>
    <row r="657" spans="1:7" ht="15" customHeight="1">
      <c r="A657" s="63" t="s">
        <v>1650</v>
      </c>
      <c r="B657" s="64" t="s">
        <v>1651</v>
      </c>
      <c r="C657" s="63" t="s">
        <v>13</v>
      </c>
      <c r="D657" s="63" t="s">
        <v>1429</v>
      </c>
      <c r="E657" s="65">
        <v>0.14499999999999999</v>
      </c>
      <c r="F657" s="66">
        <v>32.56</v>
      </c>
      <c r="G657" s="66">
        <v>4.72</v>
      </c>
    </row>
    <row r="658" spans="1:7" ht="18" customHeight="1">
      <c r="A658" s="67"/>
      <c r="B658" s="67"/>
      <c r="C658" s="67"/>
      <c r="D658" s="67"/>
      <c r="E658" s="267" t="s">
        <v>1436</v>
      </c>
      <c r="F658" s="267"/>
      <c r="G658" s="68">
        <v>10.66</v>
      </c>
    </row>
    <row r="659" spans="1:7" ht="15" customHeight="1">
      <c r="A659" s="67"/>
      <c r="B659" s="67"/>
      <c r="C659" s="67"/>
      <c r="D659" s="67"/>
      <c r="E659" s="284" t="s">
        <v>1441</v>
      </c>
      <c r="F659" s="284"/>
      <c r="G659" s="69">
        <v>65.78</v>
      </c>
    </row>
    <row r="660" spans="1:7" ht="9.9499999999999993" customHeight="1">
      <c r="A660" s="67"/>
      <c r="B660" s="67"/>
      <c r="C660" s="67"/>
      <c r="D660" s="67"/>
      <c r="E660" s="285"/>
      <c r="F660" s="285"/>
      <c r="G660" s="285"/>
    </row>
    <row r="661" spans="1:7" ht="20.100000000000001" customHeight="1">
      <c r="A661" s="265" t="s">
        <v>1662</v>
      </c>
      <c r="B661" s="265"/>
      <c r="C661" s="265"/>
      <c r="D661" s="265"/>
      <c r="E661" s="265"/>
      <c r="F661" s="265"/>
      <c r="G661" s="265"/>
    </row>
    <row r="662" spans="1:7" ht="15" customHeight="1">
      <c r="A662" s="266" t="s">
        <v>1463</v>
      </c>
      <c r="B662" s="266"/>
      <c r="C662" s="62" t="s">
        <v>4</v>
      </c>
      <c r="D662" s="62" t="s">
        <v>1407</v>
      </c>
      <c r="E662" s="62" t="s">
        <v>1408</v>
      </c>
      <c r="F662" s="62" t="s">
        <v>1409</v>
      </c>
      <c r="G662" s="62" t="s">
        <v>1410</v>
      </c>
    </row>
    <row r="663" spans="1:7" ht="29.1" customHeight="1">
      <c r="A663" s="63" t="s">
        <v>1641</v>
      </c>
      <c r="B663" s="64" t="s">
        <v>1642</v>
      </c>
      <c r="C663" s="63" t="s">
        <v>13</v>
      </c>
      <c r="D663" s="63" t="s">
        <v>1466</v>
      </c>
      <c r="E663" s="65">
        <v>1.83E-2</v>
      </c>
      <c r="F663" s="66">
        <v>30.54</v>
      </c>
      <c r="G663" s="66">
        <v>0.55000000000000004</v>
      </c>
    </row>
    <row r="664" spans="1:7" ht="29.1" customHeight="1">
      <c r="A664" s="63" t="s">
        <v>1643</v>
      </c>
      <c r="B664" s="64" t="s">
        <v>1644</v>
      </c>
      <c r="C664" s="63" t="s">
        <v>13</v>
      </c>
      <c r="D664" s="63" t="s">
        <v>1469</v>
      </c>
      <c r="E664" s="65">
        <v>1.32E-2</v>
      </c>
      <c r="F664" s="66">
        <v>31.59</v>
      </c>
      <c r="G664" s="66">
        <v>0.41</v>
      </c>
    </row>
    <row r="665" spans="1:7" ht="18" customHeight="1">
      <c r="A665" s="67"/>
      <c r="B665" s="67"/>
      <c r="C665" s="67"/>
      <c r="D665" s="67"/>
      <c r="E665" s="267" t="s">
        <v>1470</v>
      </c>
      <c r="F665" s="267"/>
      <c r="G665" s="68">
        <v>0.96</v>
      </c>
    </row>
    <row r="666" spans="1:7" ht="15" customHeight="1">
      <c r="A666" s="266" t="s">
        <v>1406</v>
      </c>
      <c r="B666" s="266"/>
      <c r="C666" s="62" t="s">
        <v>4</v>
      </c>
      <c r="D666" s="62" t="s">
        <v>1407</v>
      </c>
      <c r="E666" s="62" t="s">
        <v>1408</v>
      </c>
      <c r="F666" s="62" t="s">
        <v>1409</v>
      </c>
      <c r="G666" s="62" t="s">
        <v>1410</v>
      </c>
    </row>
    <row r="667" spans="1:7" ht="15" customHeight="1">
      <c r="A667" s="63" t="s">
        <v>1653</v>
      </c>
      <c r="B667" s="64" t="s">
        <v>1654</v>
      </c>
      <c r="C667" s="63" t="s">
        <v>13</v>
      </c>
      <c r="D667" s="63" t="s">
        <v>56</v>
      </c>
      <c r="E667" s="65">
        <v>8.0000000000000002E-3</v>
      </c>
      <c r="F667" s="66">
        <v>17.27</v>
      </c>
      <c r="G667" s="66">
        <v>0.13</v>
      </c>
    </row>
    <row r="668" spans="1:7" ht="21" customHeight="1">
      <c r="A668" s="63" t="s">
        <v>1655</v>
      </c>
      <c r="B668" s="64" t="s">
        <v>1656</v>
      </c>
      <c r="C668" s="63" t="s">
        <v>13</v>
      </c>
      <c r="D668" s="63" t="s">
        <v>56</v>
      </c>
      <c r="E668" s="65">
        <v>1.6000000000000001E-3</v>
      </c>
      <c r="F668" s="66">
        <v>116.15</v>
      </c>
      <c r="G668" s="66">
        <v>0.18</v>
      </c>
    </row>
    <row r="669" spans="1:7" ht="21" customHeight="1">
      <c r="A669" s="63" t="s">
        <v>1657</v>
      </c>
      <c r="B669" s="64" t="s">
        <v>1658</v>
      </c>
      <c r="C669" s="63" t="s">
        <v>13</v>
      </c>
      <c r="D669" s="63" t="s">
        <v>23</v>
      </c>
      <c r="E669" s="65">
        <v>1.05</v>
      </c>
      <c r="F669" s="66">
        <v>27.92</v>
      </c>
      <c r="G669" s="66">
        <v>29.31</v>
      </c>
    </row>
    <row r="670" spans="1:7" ht="21" customHeight="1">
      <c r="A670" s="63" t="s">
        <v>1550</v>
      </c>
      <c r="B670" s="64" t="s">
        <v>1551</v>
      </c>
      <c r="C670" s="63" t="s">
        <v>13</v>
      </c>
      <c r="D670" s="63" t="s">
        <v>1552</v>
      </c>
      <c r="E670" s="65">
        <v>0.21099999999999999</v>
      </c>
      <c r="F670" s="66">
        <v>30.88</v>
      </c>
      <c r="G670" s="66">
        <v>6.51</v>
      </c>
    </row>
    <row r="671" spans="1:7" ht="15" customHeight="1">
      <c r="A671" s="63" t="s">
        <v>1659</v>
      </c>
      <c r="B671" s="64" t="s">
        <v>1660</v>
      </c>
      <c r="C671" s="63" t="s">
        <v>13</v>
      </c>
      <c r="D671" s="63" t="s">
        <v>56</v>
      </c>
      <c r="E671" s="65">
        <v>5.8999999999999997E-2</v>
      </c>
      <c r="F671" s="66">
        <v>305.66000000000003</v>
      </c>
      <c r="G671" s="66">
        <v>18.03</v>
      </c>
    </row>
    <row r="672" spans="1:7" ht="15" customHeight="1">
      <c r="A672" s="67"/>
      <c r="B672" s="67"/>
      <c r="C672" s="67"/>
      <c r="D672" s="67"/>
      <c r="E672" s="267" t="s">
        <v>1425</v>
      </c>
      <c r="F672" s="267"/>
      <c r="G672" s="68">
        <v>54.16</v>
      </c>
    </row>
    <row r="673" spans="1:7" ht="15" customHeight="1">
      <c r="A673" s="266" t="s">
        <v>1426</v>
      </c>
      <c r="B673" s="266"/>
      <c r="C673" s="62" t="s">
        <v>4</v>
      </c>
      <c r="D673" s="62" t="s">
        <v>1407</v>
      </c>
      <c r="E673" s="62" t="s">
        <v>1408</v>
      </c>
      <c r="F673" s="62" t="s">
        <v>1409</v>
      </c>
      <c r="G673" s="62" t="s">
        <v>1410</v>
      </c>
    </row>
    <row r="674" spans="1:7" ht="15" customHeight="1">
      <c r="A674" s="63" t="s">
        <v>1434</v>
      </c>
      <c r="B674" s="64" t="s">
        <v>1505</v>
      </c>
      <c r="C674" s="63" t="s">
        <v>13</v>
      </c>
      <c r="D674" s="63" t="s">
        <v>1429</v>
      </c>
      <c r="E674" s="65">
        <v>0.23899999999999999</v>
      </c>
      <c r="F674" s="66">
        <v>24.88</v>
      </c>
      <c r="G674" s="66">
        <v>5.94</v>
      </c>
    </row>
    <row r="675" spans="1:7" ht="15" customHeight="1">
      <c r="A675" s="63" t="s">
        <v>1650</v>
      </c>
      <c r="B675" s="64" t="s">
        <v>1651</v>
      </c>
      <c r="C675" s="63" t="s">
        <v>13</v>
      </c>
      <c r="D675" s="63" t="s">
        <v>1429</v>
      </c>
      <c r="E675" s="65">
        <v>0.14499999999999999</v>
      </c>
      <c r="F675" s="66">
        <v>32.56</v>
      </c>
      <c r="G675" s="66">
        <v>4.72</v>
      </c>
    </row>
    <row r="676" spans="1:7" ht="18" customHeight="1">
      <c r="A676" s="67"/>
      <c r="B676" s="67"/>
      <c r="C676" s="67"/>
      <c r="D676" s="67"/>
      <c r="E676" s="267" t="s">
        <v>1436</v>
      </c>
      <c r="F676" s="267"/>
      <c r="G676" s="68">
        <v>10.66</v>
      </c>
    </row>
    <row r="677" spans="1:7" ht="15" customHeight="1">
      <c r="A677" s="67"/>
      <c r="B677" s="67"/>
      <c r="C677" s="67"/>
      <c r="D677" s="67"/>
      <c r="E677" s="284" t="s">
        <v>1441</v>
      </c>
      <c r="F677" s="284"/>
      <c r="G677" s="69">
        <v>65.78</v>
      </c>
    </row>
    <row r="678" spans="1:7" ht="9.9499999999999993" customHeight="1">
      <c r="A678" s="67"/>
      <c r="B678" s="67"/>
      <c r="C678" s="67"/>
      <c r="D678" s="67"/>
      <c r="E678" s="285"/>
      <c r="F678" s="285"/>
      <c r="G678" s="285"/>
    </row>
    <row r="679" spans="1:7" ht="20.100000000000001" customHeight="1">
      <c r="A679" s="265" t="s">
        <v>1663</v>
      </c>
      <c r="B679" s="265"/>
      <c r="C679" s="265"/>
      <c r="D679" s="265"/>
      <c r="E679" s="265"/>
      <c r="F679" s="265"/>
      <c r="G679" s="265"/>
    </row>
    <row r="680" spans="1:7" ht="15" customHeight="1">
      <c r="A680" s="266" t="s">
        <v>1463</v>
      </c>
      <c r="B680" s="266"/>
      <c r="C680" s="62" t="s">
        <v>4</v>
      </c>
      <c r="D680" s="62" t="s">
        <v>1407</v>
      </c>
      <c r="E680" s="62" t="s">
        <v>1408</v>
      </c>
      <c r="F680" s="62" t="s">
        <v>1409</v>
      </c>
      <c r="G680" s="62" t="s">
        <v>1410</v>
      </c>
    </row>
    <row r="681" spans="1:7" ht="29.1" customHeight="1">
      <c r="A681" s="63" t="s">
        <v>1664</v>
      </c>
      <c r="B681" s="64" t="s">
        <v>1665</v>
      </c>
      <c r="C681" s="63" t="s">
        <v>13</v>
      </c>
      <c r="D681" s="63" t="s">
        <v>1466</v>
      </c>
      <c r="E681" s="65">
        <v>0.92500000000000004</v>
      </c>
      <c r="F681" s="66">
        <v>40.450000000000003</v>
      </c>
      <c r="G681" s="66">
        <v>37.409999999999997</v>
      </c>
    </row>
    <row r="682" spans="1:7" ht="29.1" customHeight="1">
      <c r="A682" s="63" t="s">
        <v>1666</v>
      </c>
      <c r="B682" s="64" t="s">
        <v>1667</v>
      </c>
      <c r="C682" s="63" t="s">
        <v>13</v>
      </c>
      <c r="D682" s="63" t="s">
        <v>1469</v>
      </c>
      <c r="E682" s="65">
        <v>4.9000000000000002E-2</v>
      </c>
      <c r="F682" s="66">
        <v>41.97</v>
      </c>
      <c r="G682" s="66">
        <v>2.0499999999999998</v>
      </c>
    </row>
    <row r="683" spans="1:7" ht="18" customHeight="1">
      <c r="A683" s="67"/>
      <c r="B683" s="67"/>
      <c r="C683" s="67"/>
      <c r="D683" s="67"/>
      <c r="E683" s="267" t="s">
        <v>1470</v>
      </c>
      <c r="F683" s="267"/>
      <c r="G683" s="68">
        <v>39.46</v>
      </c>
    </row>
    <row r="684" spans="1:7" ht="15" customHeight="1">
      <c r="A684" s="266" t="s">
        <v>1406</v>
      </c>
      <c r="B684" s="266"/>
      <c r="C684" s="62" t="s">
        <v>4</v>
      </c>
      <c r="D684" s="62" t="s">
        <v>1407</v>
      </c>
      <c r="E684" s="62" t="s">
        <v>1408</v>
      </c>
      <c r="F684" s="62" t="s">
        <v>1409</v>
      </c>
      <c r="G684" s="62" t="s">
        <v>1410</v>
      </c>
    </row>
    <row r="685" spans="1:7" ht="29.1" customHeight="1">
      <c r="A685" s="63" t="s">
        <v>1668</v>
      </c>
      <c r="B685" s="64" t="s">
        <v>1669</v>
      </c>
      <c r="C685" s="63" t="s">
        <v>1627</v>
      </c>
      <c r="D685" s="63" t="s">
        <v>21</v>
      </c>
      <c r="E685" s="65">
        <v>1.1000000000000001</v>
      </c>
      <c r="F685" s="66">
        <v>17.649999999999999</v>
      </c>
      <c r="G685" s="66">
        <v>19.41</v>
      </c>
    </row>
    <row r="686" spans="1:7" ht="15" customHeight="1">
      <c r="A686" s="67"/>
      <c r="B686" s="67"/>
      <c r="C686" s="67"/>
      <c r="D686" s="67"/>
      <c r="E686" s="267" t="s">
        <v>1425</v>
      </c>
      <c r="F686" s="267"/>
      <c r="G686" s="68">
        <v>19.41</v>
      </c>
    </row>
    <row r="687" spans="1:7" ht="15" customHeight="1">
      <c r="A687" s="266" t="s">
        <v>1426</v>
      </c>
      <c r="B687" s="266"/>
      <c r="C687" s="62" t="s">
        <v>4</v>
      </c>
      <c r="D687" s="62" t="s">
        <v>1407</v>
      </c>
      <c r="E687" s="62" t="s">
        <v>1408</v>
      </c>
      <c r="F687" s="62" t="s">
        <v>1409</v>
      </c>
      <c r="G687" s="62" t="s">
        <v>1410</v>
      </c>
    </row>
    <row r="688" spans="1:7" ht="15" customHeight="1">
      <c r="A688" s="63" t="s">
        <v>1432</v>
      </c>
      <c r="B688" s="64" t="s">
        <v>1553</v>
      </c>
      <c r="C688" s="63" t="s">
        <v>13</v>
      </c>
      <c r="D688" s="63" t="s">
        <v>1429</v>
      </c>
      <c r="E688" s="65">
        <v>0.97399999999999998</v>
      </c>
      <c r="F688" s="66">
        <v>33.619999999999997</v>
      </c>
      <c r="G688" s="66">
        <v>32.74</v>
      </c>
    </row>
    <row r="689" spans="1:7" ht="15" customHeight="1">
      <c r="A689" s="63" t="s">
        <v>1434</v>
      </c>
      <c r="B689" s="64" t="s">
        <v>1505</v>
      </c>
      <c r="C689" s="63" t="s">
        <v>13</v>
      </c>
      <c r="D689" s="63" t="s">
        <v>1429</v>
      </c>
      <c r="E689" s="65">
        <v>0.48699999999999999</v>
      </c>
      <c r="F689" s="66">
        <v>24.88</v>
      </c>
      <c r="G689" s="66">
        <v>12.11</v>
      </c>
    </row>
    <row r="690" spans="1:7" ht="18" customHeight="1">
      <c r="A690" s="67"/>
      <c r="B690" s="67"/>
      <c r="C690" s="67"/>
      <c r="D690" s="67"/>
      <c r="E690" s="267" t="s">
        <v>1436</v>
      </c>
      <c r="F690" s="267"/>
      <c r="G690" s="68">
        <v>44.85</v>
      </c>
    </row>
    <row r="691" spans="1:7" ht="15" customHeight="1">
      <c r="A691" s="266" t="s">
        <v>1437</v>
      </c>
      <c r="B691" s="266"/>
      <c r="C691" s="62" t="s">
        <v>4</v>
      </c>
      <c r="D691" s="62" t="s">
        <v>1407</v>
      </c>
      <c r="E691" s="62" t="s">
        <v>1408</v>
      </c>
      <c r="F691" s="62" t="s">
        <v>1409</v>
      </c>
      <c r="G691" s="62" t="s">
        <v>1410</v>
      </c>
    </row>
    <row r="692" spans="1:7" ht="45.95" customHeight="1">
      <c r="A692" s="63" t="s">
        <v>1670</v>
      </c>
      <c r="B692" s="64" t="s">
        <v>1671</v>
      </c>
      <c r="C692" s="63" t="s">
        <v>13</v>
      </c>
      <c r="D692" s="63" t="s">
        <v>41</v>
      </c>
      <c r="E692" s="65">
        <v>6.0000000000000001E-3</v>
      </c>
      <c r="F692" s="66">
        <v>573.16999999999996</v>
      </c>
      <c r="G692" s="66">
        <v>3.43</v>
      </c>
    </row>
    <row r="693" spans="1:7" ht="15" customHeight="1">
      <c r="A693" s="67"/>
      <c r="B693" s="67"/>
      <c r="C693" s="67"/>
      <c r="D693" s="67"/>
      <c r="E693" s="267" t="s">
        <v>1440</v>
      </c>
      <c r="F693" s="267"/>
      <c r="G693" s="68">
        <v>3.43</v>
      </c>
    </row>
    <row r="694" spans="1:7" ht="15" customHeight="1">
      <c r="A694" s="67"/>
      <c r="B694" s="67"/>
      <c r="C694" s="67"/>
      <c r="D694" s="67"/>
      <c r="E694" s="284" t="s">
        <v>1441</v>
      </c>
      <c r="F694" s="284"/>
      <c r="G694" s="69">
        <v>107.15</v>
      </c>
    </row>
    <row r="695" spans="1:7" ht="9.9499999999999993" customHeight="1">
      <c r="A695" s="67"/>
      <c r="B695" s="67"/>
      <c r="C695" s="67"/>
      <c r="D695" s="67"/>
      <c r="E695" s="285"/>
      <c r="F695" s="285"/>
      <c r="G695" s="285"/>
    </row>
    <row r="696" spans="1:7" ht="20.100000000000001" customHeight="1">
      <c r="A696" s="265" t="s">
        <v>1672</v>
      </c>
      <c r="B696" s="265"/>
      <c r="C696" s="265"/>
      <c r="D696" s="265"/>
      <c r="E696" s="265"/>
      <c r="F696" s="265"/>
      <c r="G696" s="265"/>
    </row>
    <row r="697" spans="1:7" ht="15" customHeight="1">
      <c r="A697" s="266" t="s">
        <v>1406</v>
      </c>
      <c r="B697" s="266"/>
      <c r="C697" s="62" t="s">
        <v>4</v>
      </c>
      <c r="D697" s="62" t="s">
        <v>1407</v>
      </c>
      <c r="E697" s="62" t="s">
        <v>1408</v>
      </c>
      <c r="F697" s="62" t="s">
        <v>1409</v>
      </c>
      <c r="G697" s="62" t="s">
        <v>1410</v>
      </c>
    </row>
    <row r="698" spans="1:7" ht="38.1" customHeight="1">
      <c r="A698" s="63" t="s">
        <v>1673</v>
      </c>
      <c r="B698" s="64" t="s">
        <v>1674</v>
      </c>
      <c r="C698" s="63" t="s">
        <v>13</v>
      </c>
      <c r="D698" s="63" t="s">
        <v>56</v>
      </c>
      <c r="E698" s="65">
        <v>1.5</v>
      </c>
      <c r="F698" s="66">
        <v>16.66</v>
      </c>
      <c r="G698" s="66">
        <v>24.99</v>
      </c>
    </row>
    <row r="699" spans="1:7" ht="15" customHeight="1">
      <c r="A699" s="67"/>
      <c r="B699" s="67"/>
      <c r="C699" s="67"/>
      <c r="D699" s="67"/>
      <c r="E699" s="267" t="s">
        <v>1425</v>
      </c>
      <c r="F699" s="267"/>
      <c r="G699" s="68">
        <v>24.99</v>
      </c>
    </row>
    <row r="700" spans="1:7" ht="15" customHeight="1">
      <c r="A700" s="266" t="s">
        <v>1426</v>
      </c>
      <c r="B700" s="266"/>
      <c r="C700" s="62" t="s">
        <v>4</v>
      </c>
      <c r="D700" s="62" t="s">
        <v>1407</v>
      </c>
      <c r="E700" s="62" t="s">
        <v>1408</v>
      </c>
      <c r="F700" s="62" t="s">
        <v>1409</v>
      </c>
      <c r="G700" s="62" t="s">
        <v>1410</v>
      </c>
    </row>
    <row r="701" spans="1:7" ht="21" customHeight="1">
      <c r="A701" s="63" t="s">
        <v>1675</v>
      </c>
      <c r="B701" s="64" t="s">
        <v>1676</v>
      </c>
      <c r="C701" s="63" t="s">
        <v>13</v>
      </c>
      <c r="D701" s="63" t="s">
        <v>1429</v>
      </c>
      <c r="E701" s="65">
        <v>9.69E-2</v>
      </c>
      <c r="F701" s="66">
        <v>29.06</v>
      </c>
      <c r="G701" s="66">
        <v>2.81</v>
      </c>
    </row>
    <row r="702" spans="1:7" ht="15" customHeight="1">
      <c r="A702" s="63" t="s">
        <v>1677</v>
      </c>
      <c r="B702" s="64" t="s">
        <v>1678</v>
      </c>
      <c r="C702" s="63" t="s">
        <v>13</v>
      </c>
      <c r="D702" s="63" t="s">
        <v>1429</v>
      </c>
      <c r="E702" s="65">
        <v>0.4299</v>
      </c>
      <c r="F702" s="66">
        <v>33.619999999999997</v>
      </c>
      <c r="G702" s="66">
        <v>14.45</v>
      </c>
    </row>
    <row r="703" spans="1:7" ht="18" customHeight="1">
      <c r="A703" s="67"/>
      <c r="B703" s="67"/>
      <c r="C703" s="67"/>
      <c r="D703" s="67"/>
      <c r="E703" s="267" t="s">
        <v>1436</v>
      </c>
      <c r="F703" s="267"/>
      <c r="G703" s="68">
        <v>17.260000000000002</v>
      </c>
    </row>
    <row r="704" spans="1:7" ht="15" customHeight="1">
      <c r="A704" s="67"/>
      <c r="B704" s="67"/>
      <c r="C704" s="67"/>
      <c r="D704" s="67"/>
      <c r="E704" s="284" t="s">
        <v>1441</v>
      </c>
      <c r="F704" s="284"/>
      <c r="G704" s="69">
        <v>42.25</v>
      </c>
    </row>
    <row r="705" spans="1:7" ht="9.9499999999999993" customHeight="1">
      <c r="A705" s="67"/>
      <c r="B705" s="67"/>
      <c r="C705" s="67"/>
      <c r="D705" s="67"/>
      <c r="E705" s="285"/>
      <c r="F705" s="285"/>
      <c r="G705" s="285"/>
    </row>
    <row r="706" spans="1:7" ht="20.100000000000001" customHeight="1">
      <c r="A706" s="265" t="s">
        <v>1679</v>
      </c>
      <c r="B706" s="265"/>
      <c r="C706" s="265"/>
      <c r="D706" s="265"/>
      <c r="E706" s="265"/>
      <c r="F706" s="265"/>
      <c r="G706" s="265"/>
    </row>
    <row r="707" spans="1:7" ht="15" customHeight="1">
      <c r="A707" s="266" t="s">
        <v>1406</v>
      </c>
      <c r="B707" s="266"/>
      <c r="C707" s="62" t="s">
        <v>4</v>
      </c>
      <c r="D707" s="62" t="s">
        <v>1407</v>
      </c>
      <c r="E707" s="62" t="s">
        <v>1408</v>
      </c>
      <c r="F707" s="62" t="s">
        <v>1409</v>
      </c>
      <c r="G707" s="62" t="s">
        <v>1410</v>
      </c>
    </row>
    <row r="708" spans="1:7" ht="38.1" customHeight="1">
      <c r="A708" s="63" t="s">
        <v>1673</v>
      </c>
      <c r="B708" s="64" t="s">
        <v>1674</v>
      </c>
      <c r="C708" s="63" t="s">
        <v>13</v>
      </c>
      <c r="D708" s="63" t="s">
        <v>56</v>
      </c>
      <c r="E708" s="65">
        <v>1.5</v>
      </c>
      <c r="F708" s="66">
        <v>16.66</v>
      </c>
      <c r="G708" s="66">
        <v>24.99</v>
      </c>
    </row>
    <row r="709" spans="1:7" ht="15" customHeight="1">
      <c r="A709" s="67"/>
      <c r="B709" s="67"/>
      <c r="C709" s="67"/>
      <c r="D709" s="67"/>
      <c r="E709" s="267" t="s">
        <v>1425</v>
      </c>
      <c r="F709" s="267"/>
      <c r="G709" s="68">
        <v>24.99</v>
      </c>
    </row>
    <row r="710" spans="1:7" ht="15" customHeight="1">
      <c r="A710" s="266" t="s">
        <v>1426</v>
      </c>
      <c r="B710" s="266"/>
      <c r="C710" s="62" t="s">
        <v>4</v>
      </c>
      <c r="D710" s="62" t="s">
        <v>1407</v>
      </c>
      <c r="E710" s="62" t="s">
        <v>1408</v>
      </c>
      <c r="F710" s="62" t="s">
        <v>1409</v>
      </c>
      <c r="G710" s="62" t="s">
        <v>1410</v>
      </c>
    </row>
    <row r="711" spans="1:7" ht="21" customHeight="1">
      <c r="A711" s="63" t="s">
        <v>1675</v>
      </c>
      <c r="B711" s="64" t="s">
        <v>1676</v>
      </c>
      <c r="C711" s="63" t="s">
        <v>13</v>
      </c>
      <c r="D711" s="63" t="s">
        <v>1429</v>
      </c>
      <c r="E711" s="65">
        <v>9.69E-2</v>
      </c>
      <c r="F711" s="66">
        <v>29.06</v>
      </c>
      <c r="G711" s="66">
        <v>2.81</v>
      </c>
    </row>
    <row r="712" spans="1:7" ht="15" customHeight="1">
      <c r="A712" s="63" t="s">
        <v>1677</v>
      </c>
      <c r="B712" s="64" t="s">
        <v>1678</v>
      </c>
      <c r="C712" s="63" t="s">
        <v>13</v>
      </c>
      <c r="D712" s="63" t="s">
        <v>1429</v>
      </c>
      <c r="E712" s="65">
        <v>0.4299</v>
      </c>
      <c r="F712" s="66">
        <v>33.619999999999997</v>
      </c>
      <c r="G712" s="66">
        <v>14.45</v>
      </c>
    </row>
    <row r="713" spans="1:7" ht="18" customHeight="1">
      <c r="A713" s="67"/>
      <c r="B713" s="67"/>
      <c r="C713" s="67"/>
      <c r="D713" s="67"/>
      <c r="E713" s="267" t="s">
        <v>1436</v>
      </c>
      <c r="F713" s="267"/>
      <c r="G713" s="68">
        <v>17.260000000000002</v>
      </c>
    </row>
    <row r="714" spans="1:7" ht="15" customHeight="1">
      <c r="A714" s="67"/>
      <c r="B714" s="67"/>
      <c r="C714" s="67"/>
      <c r="D714" s="67"/>
      <c r="E714" s="284" t="s">
        <v>1441</v>
      </c>
      <c r="F714" s="284"/>
      <c r="G714" s="69">
        <v>42.25</v>
      </c>
    </row>
    <row r="715" spans="1:7" ht="9.9499999999999993" customHeight="1">
      <c r="A715" s="67"/>
      <c r="B715" s="67"/>
      <c r="C715" s="67"/>
      <c r="D715" s="67"/>
      <c r="E715" s="285"/>
      <c r="F715" s="285"/>
      <c r="G715" s="285"/>
    </row>
    <row r="716" spans="1:7" ht="20.100000000000001" customHeight="1">
      <c r="A716" s="265" t="s">
        <v>1680</v>
      </c>
      <c r="B716" s="265"/>
      <c r="C716" s="265"/>
      <c r="D716" s="265"/>
      <c r="E716" s="265"/>
      <c r="F716" s="265"/>
      <c r="G716" s="265"/>
    </row>
    <row r="717" spans="1:7" ht="15" customHeight="1">
      <c r="A717" s="266" t="s">
        <v>1406</v>
      </c>
      <c r="B717" s="266"/>
      <c r="C717" s="62" t="s">
        <v>4</v>
      </c>
      <c r="D717" s="62" t="s">
        <v>1407</v>
      </c>
      <c r="E717" s="62" t="s">
        <v>1408</v>
      </c>
      <c r="F717" s="62" t="s">
        <v>1409</v>
      </c>
      <c r="G717" s="62" t="s">
        <v>1410</v>
      </c>
    </row>
    <row r="718" spans="1:7" ht="38.1" customHeight="1">
      <c r="A718" s="63" t="s">
        <v>1673</v>
      </c>
      <c r="B718" s="64" t="s">
        <v>1674</v>
      </c>
      <c r="C718" s="63" t="s">
        <v>13</v>
      </c>
      <c r="D718" s="63" t="s">
        <v>56</v>
      </c>
      <c r="E718" s="65">
        <v>1.5</v>
      </c>
      <c r="F718" s="66">
        <v>16.66</v>
      </c>
      <c r="G718" s="66">
        <v>24.99</v>
      </c>
    </row>
    <row r="719" spans="1:7" ht="15" customHeight="1">
      <c r="A719" s="67"/>
      <c r="B719" s="67"/>
      <c r="C719" s="67"/>
      <c r="D719" s="67"/>
      <c r="E719" s="267" t="s">
        <v>1425</v>
      </c>
      <c r="F719" s="267"/>
      <c r="G719" s="68">
        <v>24.99</v>
      </c>
    </row>
    <row r="720" spans="1:7" ht="15" customHeight="1">
      <c r="A720" s="266" t="s">
        <v>1426</v>
      </c>
      <c r="B720" s="266"/>
      <c r="C720" s="62" t="s">
        <v>4</v>
      </c>
      <c r="D720" s="62" t="s">
        <v>1407</v>
      </c>
      <c r="E720" s="62" t="s">
        <v>1408</v>
      </c>
      <c r="F720" s="62" t="s">
        <v>1409</v>
      </c>
      <c r="G720" s="62" t="s">
        <v>1410</v>
      </c>
    </row>
    <row r="721" spans="1:7" ht="21" customHeight="1">
      <c r="A721" s="63" t="s">
        <v>1675</v>
      </c>
      <c r="B721" s="64" t="s">
        <v>1676</v>
      </c>
      <c r="C721" s="63" t="s">
        <v>13</v>
      </c>
      <c r="D721" s="63" t="s">
        <v>1429</v>
      </c>
      <c r="E721" s="65">
        <v>9.69E-2</v>
      </c>
      <c r="F721" s="66">
        <v>29.06</v>
      </c>
      <c r="G721" s="66">
        <v>2.81</v>
      </c>
    </row>
    <row r="722" spans="1:7" ht="15" customHeight="1">
      <c r="A722" s="63" t="s">
        <v>1677</v>
      </c>
      <c r="B722" s="64" t="s">
        <v>1678</v>
      </c>
      <c r="C722" s="63" t="s">
        <v>13</v>
      </c>
      <c r="D722" s="63" t="s">
        <v>1429</v>
      </c>
      <c r="E722" s="65">
        <v>0.4299</v>
      </c>
      <c r="F722" s="66">
        <v>33.619999999999997</v>
      </c>
      <c r="G722" s="66">
        <v>14.45</v>
      </c>
    </row>
    <row r="723" spans="1:7" ht="18" customHeight="1">
      <c r="A723" s="67"/>
      <c r="B723" s="67"/>
      <c r="C723" s="67"/>
      <c r="D723" s="67"/>
      <c r="E723" s="267" t="s">
        <v>1436</v>
      </c>
      <c r="F723" s="267"/>
      <c r="G723" s="68">
        <v>17.260000000000002</v>
      </c>
    </row>
    <row r="724" spans="1:7" ht="15" customHeight="1">
      <c r="A724" s="67"/>
      <c r="B724" s="67"/>
      <c r="C724" s="67"/>
      <c r="D724" s="67"/>
      <c r="E724" s="284" t="s">
        <v>1441</v>
      </c>
      <c r="F724" s="284"/>
      <c r="G724" s="69">
        <v>42.25</v>
      </c>
    </row>
    <row r="725" spans="1:7" ht="9.9499999999999993" customHeight="1">
      <c r="A725" s="67"/>
      <c r="B725" s="67"/>
      <c r="C725" s="67"/>
      <c r="D725" s="67"/>
      <c r="E725" s="285"/>
      <c r="F725" s="285"/>
      <c r="G725" s="285"/>
    </row>
    <row r="726" spans="1:7" ht="20.100000000000001" customHeight="1">
      <c r="A726" s="265" t="s">
        <v>1681</v>
      </c>
      <c r="B726" s="265"/>
      <c r="C726" s="265"/>
      <c r="D726" s="265"/>
      <c r="E726" s="265"/>
      <c r="F726" s="265"/>
      <c r="G726" s="265"/>
    </row>
    <row r="727" spans="1:7" ht="15" customHeight="1">
      <c r="A727" s="266" t="s">
        <v>1406</v>
      </c>
      <c r="B727" s="266"/>
      <c r="C727" s="62" t="s">
        <v>4</v>
      </c>
      <c r="D727" s="62" t="s">
        <v>1407</v>
      </c>
      <c r="E727" s="62" t="s">
        <v>1408</v>
      </c>
      <c r="F727" s="62" t="s">
        <v>1409</v>
      </c>
      <c r="G727" s="62" t="s">
        <v>1410</v>
      </c>
    </row>
    <row r="728" spans="1:7" ht="38.1" customHeight="1">
      <c r="A728" s="63" t="s">
        <v>1673</v>
      </c>
      <c r="B728" s="64" t="s">
        <v>1674</v>
      </c>
      <c r="C728" s="63" t="s">
        <v>13</v>
      </c>
      <c r="D728" s="63" t="s">
        <v>56</v>
      </c>
      <c r="E728" s="65">
        <v>1.5</v>
      </c>
      <c r="F728" s="66">
        <v>16.66</v>
      </c>
      <c r="G728" s="66">
        <v>24.99</v>
      </c>
    </row>
    <row r="729" spans="1:7" ht="15" customHeight="1">
      <c r="A729" s="67"/>
      <c r="B729" s="67"/>
      <c r="C729" s="67"/>
      <c r="D729" s="67"/>
      <c r="E729" s="267" t="s">
        <v>1425</v>
      </c>
      <c r="F729" s="267"/>
      <c r="G729" s="68">
        <v>24.99</v>
      </c>
    </row>
    <row r="730" spans="1:7" ht="15" customHeight="1">
      <c r="A730" s="266" t="s">
        <v>1426</v>
      </c>
      <c r="B730" s="266"/>
      <c r="C730" s="62" t="s">
        <v>4</v>
      </c>
      <c r="D730" s="62" t="s">
        <v>1407</v>
      </c>
      <c r="E730" s="62" t="s">
        <v>1408</v>
      </c>
      <c r="F730" s="62" t="s">
        <v>1409</v>
      </c>
      <c r="G730" s="62" t="s">
        <v>1410</v>
      </c>
    </row>
    <row r="731" spans="1:7" ht="21" customHeight="1">
      <c r="A731" s="63" t="s">
        <v>1675</v>
      </c>
      <c r="B731" s="64" t="s">
        <v>1676</v>
      </c>
      <c r="C731" s="63" t="s">
        <v>13</v>
      </c>
      <c r="D731" s="63" t="s">
        <v>1429</v>
      </c>
      <c r="E731" s="65">
        <v>9.69E-2</v>
      </c>
      <c r="F731" s="66">
        <v>29.06</v>
      </c>
      <c r="G731" s="66">
        <v>2.81</v>
      </c>
    </row>
    <row r="732" spans="1:7" ht="15" customHeight="1">
      <c r="A732" s="63" t="s">
        <v>1677</v>
      </c>
      <c r="B732" s="64" t="s">
        <v>1678</v>
      </c>
      <c r="C732" s="63" t="s">
        <v>13</v>
      </c>
      <c r="D732" s="63" t="s">
        <v>1429</v>
      </c>
      <c r="E732" s="65">
        <v>0.4299</v>
      </c>
      <c r="F732" s="66">
        <v>33.619999999999997</v>
      </c>
      <c r="G732" s="66">
        <v>14.45</v>
      </c>
    </row>
    <row r="733" spans="1:7" ht="18" customHeight="1">
      <c r="A733" s="67"/>
      <c r="B733" s="67"/>
      <c r="C733" s="67"/>
      <c r="D733" s="67"/>
      <c r="E733" s="267" t="s">
        <v>1436</v>
      </c>
      <c r="F733" s="267"/>
      <c r="G733" s="68">
        <v>17.260000000000002</v>
      </c>
    </row>
    <row r="734" spans="1:7" ht="15" customHeight="1">
      <c r="A734" s="67"/>
      <c r="B734" s="67"/>
      <c r="C734" s="67"/>
      <c r="D734" s="67"/>
      <c r="E734" s="284" t="s">
        <v>1441</v>
      </c>
      <c r="F734" s="284"/>
      <c r="G734" s="69">
        <v>42.25</v>
      </c>
    </row>
    <row r="735" spans="1:7" ht="9.9499999999999993" customHeight="1">
      <c r="A735" s="67"/>
      <c r="B735" s="67"/>
      <c r="C735" s="67"/>
      <c r="D735" s="67"/>
      <c r="E735" s="285"/>
      <c r="F735" s="285"/>
      <c r="G735" s="285"/>
    </row>
    <row r="736" spans="1:7" ht="20.100000000000001" customHeight="1">
      <c r="A736" s="265" t="s">
        <v>1682</v>
      </c>
      <c r="B736" s="265"/>
      <c r="C736" s="265"/>
      <c r="D736" s="265"/>
      <c r="E736" s="265"/>
      <c r="F736" s="265"/>
      <c r="G736" s="265"/>
    </row>
    <row r="737" spans="1:7" ht="15" customHeight="1">
      <c r="A737" s="266" t="s">
        <v>1406</v>
      </c>
      <c r="B737" s="266"/>
      <c r="C737" s="62" t="s">
        <v>4</v>
      </c>
      <c r="D737" s="62" t="s">
        <v>1407</v>
      </c>
      <c r="E737" s="62" t="s">
        <v>1408</v>
      </c>
      <c r="F737" s="62" t="s">
        <v>1409</v>
      </c>
      <c r="G737" s="62" t="s">
        <v>1410</v>
      </c>
    </row>
    <row r="738" spans="1:7" ht="15" customHeight="1">
      <c r="A738" s="63" t="s">
        <v>1683</v>
      </c>
      <c r="B738" s="64" t="s">
        <v>1684</v>
      </c>
      <c r="C738" s="63" t="s">
        <v>13</v>
      </c>
      <c r="D738" s="63" t="s">
        <v>56</v>
      </c>
      <c r="E738" s="65">
        <v>4.91</v>
      </c>
      <c r="F738" s="66">
        <v>0.68</v>
      </c>
      <c r="G738" s="66">
        <v>3.33</v>
      </c>
    </row>
    <row r="739" spans="1:7" ht="15" customHeight="1">
      <c r="A739" s="63" t="s">
        <v>1685</v>
      </c>
      <c r="B739" s="64" t="s">
        <v>1686</v>
      </c>
      <c r="C739" s="63" t="s">
        <v>13</v>
      </c>
      <c r="D739" s="63" t="s">
        <v>56</v>
      </c>
      <c r="E739" s="65">
        <v>0.54859999999999998</v>
      </c>
      <c r="F739" s="66">
        <v>3.99</v>
      </c>
      <c r="G739" s="66">
        <v>2.1800000000000002</v>
      </c>
    </row>
    <row r="740" spans="1:7" ht="21" customHeight="1">
      <c r="A740" s="63" t="s">
        <v>1687</v>
      </c>
      <c r="B740" s="64" t="s">
        <v>1688</v>
      </c>
      <c r="C740" s="63" t="s">
        <v>13</v>
      </c>
      <c r="D740" s="63" t="s">
        <v>14</v>
      </c>
      <c r="E740" s="65">
        <v>1.0618000000000001</v>
      </c>
      <c r="F740" s="66">
        <v>30.33</v>
      </c>
      <c r="G740" s="66">
        <v>32.200000000000003</v>
      </c>
    </row>
    <row r="741" spans="1:7" ht="15" customHeight="1">
      <c r="A741" s="67"/>
      <c r="B741" s="67"/>
      <c r="C741" s="67"/>
      <c r="D741" s="67"/>
      <c r="E741" s="267" t="s">
        <v>1425</v>
      </c>
      <c r="F741" s="267"/>
      <c r="G741" s="68">
        <v>37.71</v>
      </c>
    </row>
    <row r="742" spans="1:7" ht="15" customHeight="1">
      <c r="A742" s="266" t="s">
        <v>1426</v>
      </c>
      <c r="B742" s="266"/>
      <c r="C742" s="62" t="s">
        <v>4</v>
      </c>
      <c r="D742" s="62" t="s">
        <v>1407</v>
      </c>
      <c r="E742" s="62" t="s">
        <v>1408</v>
      </c>
      <c r="F742" s="62" t="s">
        <v>1409</v>
      </c>
      <c r="G742" s="62" t="s">
        <v>1410</v>
      </c>
    </row>
    <row r="743" spans="1:7" ht="21" customHeight="1">
      <c r="A743" s="63" t="s">
        <v>1689</v>
      </c>
      <c r="B743" s="64" t="s">
        <v>1690</v>
      </c>
      <c r="C743" s="63" t="s">
        <v>13</v>
      </c>
      <c r="D743" s="63" t="s">
        <v>1429</v>
      </c>
      <c r="E743" s="65">
        <v>0.6794</v>
      </c>
      <c r="F743" s="66">
        <v>35.65</v>
      </c>
      <c r="G743" s="66">
        <v>24.22</v>
      </c>
    </row>
    <row r="744" spans="1:7" ht="15" customHeight="1">
      <c r="A744" s="63" t="s">
        <v>1434</v>
      </c>
      <c r="B744" s="64" t="s">
        <v>1505</v>
      </c>
      <c r="C744" s="63" t="s">
        <v>13</v>
      </c>
      <c r="D744" s="63" t="s">
        <v>1429</v>
      </c>
      <c r="E744" s="65">
        <v>0.30890000000000001</v>
      </c>
      <c r="F744" s="66">
        <v>24.88</v>
      </c>
      <c r="G744" s="66">
        <v>7.68</v>
      </c>
    </row>
    <row r="745" spans="1:7" ht="18" customHeight="1">
      <c r="A745" s="67"/>
      <c r="B745" s="67"/>
      <c r="C745" s="67"/>
      <c r="D745" s="67"/>
      <c r="E745" s="267" t="s">
        <v>1436</v>
      </c>
      <c r="F745" s="267"/>
      <c r="G745" s="68">
        <v>31.9</v>
      </c>
    </row>
    <row r="746" spans="1:7" ht="15" customHeight="1">
      <c r="A746" s="67"/>
      <c r="B746" s="67"/>
      <c r="C746" s="67"/>
      <c r="D746" s="67"/>
      <c r="E746" s="284" t="s">
        <v>1441</v>
      </c>
      <c r="F746" s="284"/>
      <c r="G746" s="69">
        <v>69.61</v>
      </c>
    </row>
    <row r="747" spans="1:7" ht="9.9499999999999993" customHeight="1">
      <c r="A747" s="67"/>
      <c r="B747" s="67"/>
      <c r="C747" s="67"/>
      <c r="D747" s="67"/>
      <c r="E747" s="285"/>
      <c r="F747" s="285"/>
      <c r="G747" s="285"/>
    </row>
    <row r="748" spans="1:7" ht="20.100000000000001" customHeight="1">
      <c r="A748" s="265" t="s">
        <v>1691</v>
      </c>
      <c r="B748" s="265"/>
      <c r="C748" s="265"/>
      <c r="D748" s="265"/>
      <c r="E748" s="265"/>
      <c r="F748" s="265"/>
      <c r="G748" s="265"/>
    </row>
    <row r="749" spans="1:7" ht="15" customHeight="1">
      <c r="A749" s="266" t="s">
        <v>1406</v>
      </c>
      <c r="B749" s="266"/>
      <c r="C749" s="62" t="s">
        <v>4</v>
      </c>
      <c r="D749" s="62" t="s">
        <v>1407</v>
      </c>
      <c r="E749" s="62" t="s">
        <v>1408</v>
      </c>
      <c r="F749" s="62" t="s">
        <v>1409</v>
      </c>
      <c r="G749" s="62" t="s">
        <v>1410</v>
      </c>
    </row>
    <row r="750" spans="1:7" ht="15" customHeight="1">
      <c r="A750" s="63" t="s">
        <v>1683</v>
      </c>
      <c r="B750" s="64" t="s">
        <v>1684</v>
      </c>
      <c r="C750" s="63" t="s">
        <v>13</v>
      </c>
      <c r="D750" s="63" t="s">
        <v>56</v>
      </c>
      <c r="E750" s="65">
        <v>4.91</v>
      </c>
      <c r="F750" s="66">
        <v>0.68</v>
      </c>
      <c r="G750" s="66">
        <v>3.33</v>
      </c>
    </row>
    <row r="751" spans="1:7" ht="15" customHeight="1">
      <c r="A751" s="63" t="s">
        <v>1685</v>
      </c>
      <c r="B751" s="64" t="s">
        <v>1686</v>
      </c>
      <c r="C751" s="63" t="s">
        <v>13</v>
      </c>
      <c r="D751" s="63" t="s">
        <v>56</v>
      </c>
      <c r="E751" s="65">
        <v>0.54859999999999998</v>
      </c>
      <c r="F751" s="66">
        <v>3.99</v>
      </c>
      <c r="G751" s="66">
        <v>2.1800000000000002</v>
      </c>
    </row>
    <row r="752" spans="1:7" ht="21" customHeight="1">
      <c r="A752" s="63" t="s">
        <v>1687</v>
      </c>
      <c r="B752" s="64" t="s">
        <v>1688</v>
      </c>
      <c r="C752" s="63" t="s">
        <v>13</v>
      </c>
      <c r="D752" s="63" t="s">
        <v>14</v>
      </c>
      <c r="E752" s="65">
        <v>1.0618000000000001</v>
      </c>
      <c r="F752" s="66">
        <v>30.33</v>
      </c>
      <c r="G752" s="66">
        <v>32.200000000000003</v>
      </c>
    </row>
    <row r="753" spans="1:7" ht="15" customHeight="1">
      <c r="A753" s="67"/>
      <c r="B753" s="67"/>
      <c r="C753" s="67"/>
      <c r="D753" s="67"/>
      <c r="E753" s="267" t="s">
        <v>1425</v>
      </c>
      <c r="F753" s="267"/>
      <c r="G753" s="68">
        <v>37.71</v>
      </c>
    </row>
    <row r="754" spans="1:7" ht="15" customHeight="1">
      <c r="A754" s="266" t="s">
        <v>1426</v>
      </c>
      <c r="B754" s="266"/>
      <c r="C754" s="62" t="s">
        <v>4</v>
      </c>
      <c r="D754" s="62" t="s">
        <v>1407</v>
      </c>
      <c r="E754" s="62" t="s">
        <v>1408</v>
      </c>
      <c r="F754" s="62" t="s">
        <v>1409</v>
      </c>
      <c r="G754" s="62" t="s">
        <v>1410</v>
      </c>
    </row>
    <row r="755" spans="1:7" ht="21" customHeight="1">
      <c r="A755" s="63" t="s">
        <v>1689</v>
      </c>
      <c r="B755" s="64" t="s">
        <v>1690</v>
      </c>
      <c r="C755" s="63" t="s">
        <v>13</v>
      </c>
      <c r="D755" s="63" t="s">
        <v>1429</v>
      </c>
      <c r="E755" s="65">
        <v>0.6794</v>
      </c>
      <c r="F755" s="66">
        <v>35.65</v>
      </c>
      <c r="G755" s="66">
        <v>24.22</v>
      </c>
    </row>
    <row r="756" spans="1:7" ht="15" customHeight="1">
      <c r="A756" s="63" t="s">
        <v>1434</v>
      </c>
      <c r="B756" s="64" t="s">
        <v>1505</v>
      </c>
      <c r="C756" s="63" t="s">
        <v>13</v>
      </c>
      <c r="D756" s="63" t="s">
        <v>1429</v>
      </c>
      <c r="E756" s="65">
        <v>0.30890000000000001</v>
      </c>
      <c r="F756" s="66">
        <v>24.88</v>
      </c>
      <c r="G756" s="66">
        <v>7.68</v>
      </c>
    </row>
    <row r="757" spans="1:7" ht="18" customHeight="1">
      <c r="A757" s="67"/>
      <c r="B757" s="67"/>
      <c r="C757" s="67"/>
      <c r="D757" s="67"/>
      <c r="E757" s="267" t="s">
        <v>1436</v>
      </c>
      <c r="F757" s="267"/>
      <c r="G757" s="68">
        <v>31.9</v>
      </c>
    </row>
    <row r="758" spans="1:7" ht="15" customHeight="1">
      <c r="A758" s="67"/>
      <c r="B758" s="67"/>
      <c r="C758" s="67"/>
      <c r="D758" s="67"/>
      <c r="E758" s="284" t="s">
        <v>1441</v>
      </c>
      <c r="F758" s="284"/>
      <c r="G758" s="69">
        <v>69.61</v>
      </c>
    </row>
    <row r="759" spans="1:7" ht="9.9499999999999993" customHeight="1">
      <c r="A759" s="67"/>
      <c r="B759" s="67"/>
      <c r="C759" s="67"/>
      <c r="D759" s="67"/>
      <c r="E759" s="285"/>
      <c r="F759" s="285"/>
      <c r="G759" s="285"/>
    </row>
    <row r="760" spans="1:7" ht="20.100000000000001" customHeight="1">
      <c r="A760" s="265" t="s">
        <v>1692</v>
      </c>
      <c r="B760" s="265"/>
      <c r="C760" s="265"/>
      <c r="D760" s="265"/>
      <c r="E760" s="265"/>
      <c r="F760" s="265"/>
      <c r="G760" s="265"/>
    </row>
    <row r="761" spans="1:7" ht="15" customHeight="1">
      <c r="A761" s="266" t="s">
        <v>1406</v>
      </c>
      <c r="B761" s="266"/>
      <c r="C761" s="62" t="s">
        <v>4</v>
      </c>
      <c r="D761" s="62" t="s">
        <v>1407</v>
      </c>
      <c r="E761" s="62" t="s">
        <v>1408</v>
      </c>
      <c r="F761" s="62" t="s">
        <v>1409</v>
      </c>
      <c r="G761" s="62" t="s">
        <v>1410</v>
      </c>
    </row>
    <row r="762" spans="1:7" ht="15" customHeight="1">
      <c r="A762" s="63" t="s">
        <v>1683</v>
      </c>
      <c r="B762" s="64" t="s">
        <v>1684</v>
      </c>
      <c r="C762" s="63" t="s">
        <v>13</v>
      </c>
      <c r="D762" s="63" t="s">
        <v>56</v>
      </c>
      <c r="E762" s="65">
        <v>4.91</v>
      </c>
      <c r="F762" s="66">
        <v>0.68</v>
      </c>
      <c r="G762" s="66">
        <v>3.33</v>
      </c>
    </row>
    <row r="763" spans="1:7" ht="15" customHeight="1">
      <c r="A763" s="63" t="s">
        <v>1685</v>
      </c>
      <c r="B763" s="64" t="s">
        <v>1686</v>
      </c>
      <c r="C763" s="63" t="s">
        <v>13</v>
      </c>
      <c r="D763" s="63" t="s">
        <v>56</v>
      </c>
      <c r="E763" s="65">
        <v>0.54859999999999998</v>
      </c>
      <c r="F763" s="66">
        <v>3.99</v>
      </c>
      <c r="G763" s="66">
        <v>2.1800000000000002</v>
      </c>
    </row>
    <row r="764" spans="1:7" ht="21" customHeight="1">
      <c r="A764" s="63" t="s">
        <v>1687</v>
      </c>
      <c r="B764" s="64" t="s">
        <v>1688</v>
      </c>
      <c r="C764" s="63" t="s">
        <v>13</v>
      </c>
      <c r="D764" s="63" t="s">
        <v>14</v>
      </c>
      <c r="E764" s="65">
        <v>1.0618000000000001</v>
      </c>
      <c r="F764" s="66">
        <v>30.33</v>
      </c>
      <c r="G764" s="66">
        <v>32.200000000000003</v>
      </c>
    </row>
    <row r="765" spans="1:7" ht="15" customHeight="1">
      <c r="A765" s="67"/>
      <c r="B765" s="67"/>
      <c r="C765" s="67"/>
      <c r="D765" s="67"/>
      <c r="E765" s="267" t="s">
        <v>1425</v>
      </c>
      <c r="F765" s="267"/>
      <c r="G765" s="68">
        <v>37.71</v>
      </c>
    </row>
    <row r="766" spans="1:7" ht="15" customHeight="1">
      <c r="A766" s="266" t="s">
        <v>1426</v>
      </c>
      <c r="B766" s="266"/>
      <c r="C766" s="62" t="s">
        <v>4</v>
      </c>
      <c r="D766" s="62" t="s">
        <v>1407</v>
      </c>
      <c r="E766" s="62" t="s">
        <v>1408</v>
      </c>
      <c r="F766" s="62" t="s">
        <v>1409</v>
      </c>
      <c r="G766" s="62" t="s">
        <v>1410</v>
      </c>
    </row>
    <row r="767" spans="1:7" ht="21" customHeight="1">
      <c r="A767" s="63" t="s">
        <v>1689</v>
      </c>
      <c r="B767" s="64" t="s">
        <v>1690</v>
      </c>
      <c r="C767" s="63" t="s">
        <v>13</v>
      </c>
      <c r="D767" s="63" t="s">
        <v>1429</v>
      </c>
      <c r="E767" s="65">
        <v>0.6794</v>
      </c>
      <c r="F767" s="66">
        <v>35.65</v>
      </c>
      <c r="G767" s="66">
        <v>24.22</v>
      </c>
    </row>
    <row r="768" spans="1:7" ht="15" customHeight="1">
      <c r="A768" s="63" t="s">
        <v>1434</v>
      </c>
      <c r="B768" s="64" t="s">
        <v>1505</v>
      </c>
      <c r="C768" s="63" t="s">
        <v>13</v>
      </c>
      <c r="D768" s="63" t="s">
        <v>1429</v>
      </c>
      <c r="E768" s="65">
        <v>0.30890000000000001</v>
      </c>
      <c r="F768" s="66">
        <v>24.88</v>
      </c>
      <c r="G768" s="66">
        <v>7.68</v>
      </c>
    </row>
    <row r="769" spans="1:7" ht="18" customHeight="1">
      <c r="A769" s="67"/>
      <c r="B769" s="67"/>
      <c r="C769" s="67"/>
      <c r="D769" s="67"/>
      <c r="E769" s="267" t="s">
        <v>1436</v>
      </c>
      <c r="F769" s="267"/>
      <c r="G769" s="68">
        <v>31.9</v>
      </c>
    </row>
    <row r="770" spans="1:7" ht="15" customHeight="1">
      <c r="A770" s="67"/>
      <c r="B770" s="67"/>
      <c r="C770" s="67"/>
      <c r="D770" s="67"/>
      <c r="E770" s="284" t="s">
        <v>1441</v>
      </c>
      <c r="F770" s="284"/>
      <c r="G770" s="69">
        <v>69.61</v>
      </c>
    </row>
    <row r="771" spans="1:7" ht="9.9499999999999993" customHeight="1">
      <c r="A771" s="67"/>
      <c r="B771" s="67"/>
      <c r="C771" s="67"/>
      <c r="D771" s="67"/>
      <c r="E771" s="285"/>
      <c r="F771" s="285"/>
      <c r="G771" s="285"/>
    </row>
    <row r="772" spans="1:7" ht="20.100000000000001" customHeight="1">
      <c r="A772" s="265" t="s">
        <v>1693</v>
      </c>
      <c r="B772" s="265"/>
      <c r="C772" s="265"/>
      <c r="D772" s="265"/>
      <c r="E772" s="265"/>
      <c r="F772" s="265"/>
      <c r="G772" s="265"/>
    </row>
    <row r="773" spans="1:7" ht="15" customHeight="1">
      <c r="A773" s="266" t="s">
        <v>1406</v>
      </c>
      <c r="B773" s="266"/>
      <c r="C773" s="62" t="s">
        <v>4</v>
      </c>
      <c r="D773" s="62" t="s">
        <v>1407</v>
      </c>
      <c r="E773" s="62" t="s">
        <v>1408</v>
      </c>
      <c r="F773" s="62" t="s">
        <v>1409</v>
      </c>
      <c r="G773" s="62" t="s">
        <v>1410</v>
      </c>
    </row>
    <row r="774" spans="1:7" ht="15" customHeight="1">
      <c r="A774" s="63" t="s">
        <v>1683</v>
      </c>
      <c r="B774" s="64" t="s">
        <v>1684</v>
      </c>
      <c r="C774" s="63" t="s">
        <v>13</v>
      </c>
      <c r="D774" s="63" t="s">
        <v>56</v>
      </c>
      <c r="E774" s="65">
        <v>4.91</v>
      </c>
      <c r="F774" s="66">
        <v>0.68</v>
      </c>
      <c r="G774" s="66">
        <v>3.33</v>
      </c>
    </row>
    <row r="775" spans="1:7" ht="15" customHeight="1">
      <c r="A775" s="63" t="s">
        <v>1685</v>
      </c>
      <c r="B775" s="64" t="s">
        <v>1686</v>
      </c>
      <c r="C775" s="63" t="s">
        <v>13</v>
      </c>
      <c r="D775" s="63" t="s">
        <v>56</v>
      </c>
      <c r="E775" s="65">
        <v>0.54859999999999998</v>
      </c>
      <c r="F775" s="66">
        <v>3.99</v>
      </c>
      <c r="G775" s="66">
        <v>2.1800000000000002</v>
      </c>
    </row>
    <row r="776" spans="1:7" ht="21" customHeight="1">
      <c r="A776" s="63" t="s">
        <v>1687</v>
      </c>
      <c r="B776" s="64" t="s">
        <v>1688</v>
      </c>
      <c r="C776" s="63" t="s">
        <v>13</v>
      </c>
      <c r="D776" s="63" t="s">
        <v>14</v>
      </c>
      <c r="E776" s="65">
        <v>1.0618000000000001</v>
      </c>
      <c r="F776" s="66">
        <v>30.33</v>
      </c>
      <c r="G776" s="66">
        <v>32.200000000000003</v>
      </c>
    </row>
    <row r="777" spans="1:7" ht="15" customHeight="1">
      <c r="A777" s="67"/>
      <c r="B777" s="67"/>
      <c r="C777" s="67"/>
      <c r="D777" s="67"/>
      <c r="E777" s="267" t="s">
        <v>1425</v>
      </c>
      <c r="F777" s="267"/>
      <c r="G777" s="68">
        <v>37.71</v>
      </c>
    </row>
    <row r="778" spans="1:7" ht="15" customHeight="1">
      <c r="A778" s="266" t="s">
        <v>1426</v>
      </c>
      <c r="B778" s="266"/>
      <c r="C778" s="62" t="s">
        <v>4</v>
      </c>
      <c r="D778" s="62" t="s">
        <v>1407</v>
      </c>
      <c r="E778" s="62" t="s">
        <v>1408</v>
      </c>
      <c r="F778" s="62" t="s">
        <v>1409</v>
      </c>
      <c r="G778" s="62" t="s">
        <v>1410</v>
      </c>
    </row>
    <row r="779" spans="1:7" ht="21" customHeight="1">
      <c r="A779" s="63" t="s">
        <v>1689</v>
      </c>
      <c r="B779" s="64" t="s">
        <v>1690</v>
      </c>
      <c r="C779" s="63" t="s">
        <v>13</v>
      </c>
      <c r="D779" s="63" t="s">
        <v>1429</v>
      </c>
      <c r="E779" s="65">
        <v>0.6794</v>
      </c>
      <c r="F779" s="66">
        <v>35.65</v>
      </c>
      <c r="G779" s="66">
        <v>24.22</v>
      </c>
    </row>
    <row r="780" spans="1:7" ht="15" customHeight="1">
      <c r="A780" s="63" t="s">
        <v>1434</v>
      </c>
      <c r="B780" s="64" t="s">
        <v>1505</v>
      </c>
      <c r="C780" s="63" t="s">
        <v>13</v>
      </c>
      <c r="D780" s="63" t="s">
        <v>1429</v>
      </c>
      <c r="E780" s="65">
        <v>0.30890000000000001</v>
      </c>
      <c r="F780" s="66">
        <v>24.88</v>
      </c>
      <c r="G780" s="66">
        <v>7.68</v>
      </c>
    </row>
    <row r="781" spans="1:7" ht="18" customHeight="1">
      <c r="A781" s="67"/>
      <c r="B781" s="67"/>
      <c r="C781" s="67"/>
      <c r="D781" s="67"/>
      <c r="E781" s="267" t="s">
        <v>1436</v>
      </c>
      <c r="F781" s="267"/>
      <c r="G781" s="68">
        <v>31.9</v>
      </c>
    </row>
    <row r="782" spans="1:7" ht="15" customHeight="1">
      <c r="A782" s="67"/>
      <c r="B782" s="67"/>
      <c r="C782" s="67"/>
      <c r="D782" s="67"/>
      <c r="E782" s="284" t="s">
        <v>1441</v>
      </c>
      <c r="F782" s="284"/>
      <c r="G782" s="69">
        <v>69.61</v>
      </c>
    </row>
    <row r="783" spans="1:7" ht="9.9499999999999993" customHeight="1">
      <c r="A783" s="67"/>
      <c r="B783" s="67"/>
      <c r="C783" s="67"/>
      <c r="D783" s="67"/>
      <c r="E783" s="285"/>
      <c r="F783" s="285"/>
      <c r="G783" s="285"/>
    </row>
    <row r="784" spans="1:7" ht="20.100000000000001" customHeight="1">
      <c r="A784" s="265" t="s">
        <v>1694</v>
      </c>
      <c r="B784" s="265"/>
      <c r="C784" s="265"/>
      <c r="D784" s="265"/>
      <c r="E784" s="265"/>
      <c r="F784" s="265"/>
      <c r="G784" s="265"/>
    </row>
    <row r="785" spans="1:7" ht="15" customHeight="1">
      <c r="A785" s="266" t="s">
        <v>1406</v>
      </c>
      <c r="B785" s="266"/>
      <c r="C785" s="62" t="s">
        <v>4</v>
      </c>
      <c r="D785" s="62" t="s">
        <v>1407</v>
      </c>
      <c r="E785" s="62" t="s">
        <v>1408</v>
      </c>
      <c r="F785" s="62" t="s">
        <v>1409</v>
      </c>
      <c r="G785" s="62" t="s">
        <v>1410</v>
      </c>
    </row>
    <row r="786" spans="1:7" ht="15" customHeight="1">
      <c r="A786" s="63" t="s">
        <v>1695</v>
      </c>
      <c r="B786" s="64" t="s">
        <v>1696</v>
      </c>
      <c r="C786" s="63" t="s">
        <v>13</v>
      </c>
      <c r="D786" s="63" t="s">
        <v>56</v>
      </c>
      <c r="E786" s="65">
        <v>4.0300000000000002E-2</v>
      </c>
      <c r="F786" s="66">
        <v>49.96</v>
      </c>
      <c r="G786" s="66">
        <v>2.0099999999999998</v>
      </c>
    </row>
    <row r="787" spans="1:7" ht="21" customHeight="1">
      <c r="A787" s="63" t="s">
        <v>1697</v>
      </c>
      <c r="B787" s="64" t="s">
        <v>1698</v>
      </c>
      <c r="C787" s="63" t="s">
        <v>13</v>
      </c>
      <c r="D787" s="63" t="s">
        <v>23</v>
      </c>
      <c r="E787" s="65">
        <v>1.0349999999999999</v>
      </c>
      <c r="F787" s="66">
        <v>27</v>
      </c>
      <c r="G787" s="66">
        <v>27.94</v>
      </c>
    </row>
    <row r="788" spans="1:7" ht="15" customHeight="1">
      <c r="A788" s="67"/>
      <c r="B788" s="67"/>
      <c r="C788" s="67"/>
      <c r="D788" s="67"/>
      <c r="E788" s="267" t="s">
        <v>1425</v>
      </c>
      <c r="F788" s="267"/>
      <c r="G788" s="68">
        <v>29.95</v>
      </c>
    </row>
    <row r="789" spans="1:7" ht="15" customHeight="1">
      <c r="A789" s="266" t="s">
        <v>1426</v>
      </c>
      <c r="B789" s="266"/>
      <c r="C789" s="62" t="s">
        <v>4</v>
      </c>
      <c r="D789" s="62" t="s">
        <v>1407</v>
      </c>
      <c r="E789" s="62" t="s">
        <v>1408</v>
      </c>
      <c r="F789" s="62" t="s">
        <v>1409</v>
      </c>
      <c r="G789" s="62" t="s">
        <v>1410</v>
      </c>
    </row>
    <row r="790" spans="1:7" ht="21" customHeight="1">
      <c r="A790" s="63" t="s">
        <v>1638</v>
      </c>
      <c r="B790" s="64" t="s">
        <v>1639</v>
      </c>
      <c r="C790" s="63" t="s">
        <v>13</v>
      </c>
      <c r="D790" s="63" t="s">
        <v>1429</v>
      </c>
      <c r="E790" s="65">
        <v>0.36349999999999999</v>
      </c>
      <c r="F790" s="66">
        <v>32.89</v>
      </c>
      <c r="G790" s="66">
        <v>11.95</v>
      </c>
    </row>
    <row r="791" spans="1:7" ht="15" customHeight="1">
      <c r="A791" s="63" t="s">
        <v>1434</v>
      </c>
      <c r="B791" s="64" t="s">
        <v>1505</v>
      </c>
      <c r="C791" s="63" t="s">
        <v>13</v>
      </c>
      <c r="D791" s="63" t="s">
        <v>1429</v>
      </c>
      <c r="E791" s="65">
        <v>0.15140000000000001</v>
      </c>
      <c r="F791" s="66">
        <v>24.88</v>
      </c>
      <c r="G791" s="66">
        <v>3.76</v>
      </c>
    </row>
    <row r="792" spans="1:7" ht="18" customHeight="1">
      <c r="A792" s="67"/>
      <c r="B792" s="67"/>
      <c r="C792" s="67"/>
      <c r="D792" s="67"/>
      <c r="E792" s="267" t="s">
        <v>1436</v>
      </c>
      <c r="F792" s="267"/>
      <c r="G792" s="68">
        <v>15.71</v>
      </c>
    </row>
    <row r="793" spans="1:7" ht="15" customHeight="1">
      <c r="A793" s="67"/>
      <c r="B793" s="67"/>
      <c r="C793" s="67"/>
      <c r="D793" s="67"/>
      <c r="E793" s="284" t="s">
        <v>1441</v>
      </c>
      <c r="F793" s="284"/>
      <c r="G793" s="69">
        <v>45.66</v>
      </c>
    </row>
    <row r="794" spans="1:7" ht="9.9499999999999993" customHeight="1">
      <c r="A794" s="67"/>
      <c r="B794" s="67"/>
      <c r="C794" s="67"/>
      <c r="D794" s="67"/>
      <c r="E794" s="285"/>
      <c r="F794" s="285"/>
      <c r="G794" s="285"/>
    </row>
    <row r="795" spans="1:7" ht="20.100000000000001" customHeight="1">
      <c r="A795" s="265" t="s">
        <v>1699</v>
      </c>
      <c r="B795" s="265"/>
      <c r="C795" s="265"/>
      <c r="D795" s="265"/>
      <c r="E795" s="265"/>
      <c r="F795" s="265"/>
      <c r="G795" s="265"/>
    </row>
    <row r="796" spans="1:7" ht="15" customHeight="1">
      <c r="A796" s="266" t="s">
        <v>1406</v>
      </c>
      <c r="B796" s="266"/>
      <c r="C796" s="62" t="s">
        <v>4</v>
      </c>
      <c r="D796" s="62" t="s">
        <v>1407</v>
      </c>
      <c r="E796" s="62" t="s">
        <v>1408</v>
      </c>
      <c r="F796" s="62" t="s">
        <v>1409</v>
      </c>
      <c r="G796" s="62" t="s">
        <v>1410</v>
      </c>
    </row>
    <row r="797" spans="1:7" ht="29.1" customHeight="1">
      <c r="A797" s="63" t="s">
        <v>1700</v>
      </c>
      <c r="B797" s="64" t="s">
        <v>1701</v>
      </c>
      <c r="C797" s="63" t="s">
        <v>13</v>
      </c>
      <c r="D797" s="63" t="s">
        <v>56</v>
      </c>
      <c r="E797" s="65">
        <v>2.8299999999999999E-2</v>
      </c>
      <c r="F797" s="66">
        <v>23.15</v>
      </c>
      <c r="G797" s="66">
        <v>0.65</v>
      </c>
    </row>
    <row r="798" spans="1:7" ht="29.1" customHeight="1">
      <c r="A798" s="63" t="s">
        <v>1702</v>
      </c>
      <c r="B798" s="64" t="s">
        <v>1703</v>
      </c>
      <c r="C798" s="63" t="s">
        <v>13</v>
      </c>
      <c r="D798" s="63" t="s">
        <v>21</v>
      </c>
      <c r="E798" s="65">
        <v>3.1846000000000001</v>
      </c>
      <c r="F798" s="66">
        <v>0.28000000000000003</v>
      </c>
      <c r="G798" s="66">
        <v>0.89</v>
      </c>
    </row>
    <row r="799" spans="1:7" ht="21" customHeight="1">
      <c r="A799" s="63" t="s">
        <v>1704</v>
      </c>
      <c r="B799" s="64" t="s">
        <v>1705</v>
      </c>
      <c r="C799" s="63" t="s">
        <v>13</v>
      </c>
      <c r="D799" s="63" t="s">
        <v>1483</v>
      </c>
      <c r="E799" s="65">
        <v>9.41E-3</v>
      </c>
      <c r="F799" s="66">
        <v>32.19</v>
      </c>
      <c r="G799" s="66">
        <v>0.3</v>
      </c>
    </row>
    <row r="800" spans="1:7" ht="29.1" customHeight="1">
      <c r="A800" s="63" t="s">
        <v>1706</v>
      </c>
      <c r="B800" s="64" t="s">
        <v>1707</v>
      </c>
      <c r="C800" s="63" t="s">
        <v>13</v>
      </c>
      <c r="D800" s="63" t="s">
        <v>21</v>
      </c>
      <c r="E800" s="65">
        <v>0.94099999999999995</v>
      </c>
      <c r="F800" s="66">
        <v>1.75</v>
      </c>
      <c r="G800" s="66">
        <v>1.64</v>
      </c>
    </row>
    <row r="801" spans="1:7" ht="29.1" customHeight="1">
      <c r="A801" s="63" t="s">
        <v>1708</v>
      </c>
      <c r="B801" s="64" t="s">
        <v>1709</v>
      </c>
      <c r="C801" s="63" t="s">
        <v>13</v>
      </c>
      <c r="D801" s="63" t="s">
        <v>23</v>
      </c>
      <c r="E801" s="65">
        <v>1.0188999999999999</v>
      </c>
      <c r="F801" s="66">
        <v>4.21</v>
      </c>
      <c r="G801" s="66">
        <v>4.28</v>
      </c>
    </row>
    <row r="802" spans="1:7" ht="29.1" customHeight="1">
      <c r="A802" s="63" t="s">
        <v>1710</v>
      </c>
      <c r="B802" s="64" t="s">
        <v>1711</v>
      </c>
      <c r="C802" s="63" t="s">
        <v>13</v>
      </c>
      <c r="D802" s="63" t="s">
        <v>23</v>
      </c>
      <c r="E802" s="65">
        <v>1.401</v>
      </c>
      <c r="F802" s="66">
        <v>4.13</v>
      </c>
      <c r="G802" s="66">
        <v>5.78</v>
      </c>
    </row>
    <row r="803" spans="1:7" ht="29.1" customHeight="1">
      <c r="A803" s="63" t="s">
        <v>1712</v>
      </c>
      <c r="B803" s="64" t="s">
        <v>1713</v>
      </c>
      <c r="C803" s="63" t="s">
        <v>13</v>
      </c>
      <c r="D803" s="63" t="s">
        <v>21</v>
      </c>
      <c r="E803" s="65">
        <v>1.3683000000000001</v>
      </c>
      <c r="F803" s="66">
        <v>47.03</v>
      </c>
      <c r="G803" s="66">
        <v>64.349999999999994</v>
      </c>
    </row>
    <row r="804" spans="1:7" ht="15" customHeight="1">
      <c r="A804" s="67"/>
      <c r="B804" s="67"/>
      <c r="C804" s="67"/>
      <c r="D804" s="67"/>
      <c r="E804" s="267" t="s">
        <v>1425</v>
      </c>
      <c r="F804" s="267"/>
      <c r="G804" s="68">
        <v>77.89</v>
      </c>
    </row>
    <row r="805" spans="1:7" ht="15" customHeight="1">
      <c r="A805" s="266" t="s">
        <v>1426</v>
      </c>
      <c r="B805" s="266"/>
      <c r="C805" s="62" t="s">
        <v>4</v>
      </c>
      <c r="D805" s="62" t="s">
        <v>1407</v>
      </c>
      <c r="E805" s="62" t="s">
        <v>1408</v>
      </c>
      <c r="F805" s="62" t="s">
        <v>1409</v>
      </c>
      <c r="G805" s="62" t="s">
        <v>1410</v>
      </c>
    </row>
    <row r="806" spans="1:7" ht="21" customHeight="1">
      <c r="A806" s="63" t="s">
        <v>1488</v>
      </c>
      <c r="B806" s="64" t="s">
        <v>1489</v>
      </c>
      <c r="C806" s="63" t="s">
        <v>13</v>
      </c>
      <c r="D806" s="63" t="s">
        <v>1429</v>
      </c>
      <c r="E806" s="65">
        <v>0.47860000000000003</v>
      </c>
      <c r="F806" s="66">
        <v>29.01</v>
      </c>
      <c r="G806" s="66">
        <v>13.88</v>
      </c>
    </row>
    <row r="807" spans="1:7" ht="18" customHeight="1">
      <c r="A807" s="67"/>
      <c r="B807" s="67"/>
      <c r="C807" s="67"/>
      <c r="D807" s="67"/>
      <c r="E807" s="267" t="s">
        <v>1436</v>
      </c>
      <c r="F807" s="267"/>
      <c r="G807" s="68">
        <v>13.88</v>
      </c>
    </row>
    <row r="808" spans="1:7" ht="15" customHeight="1">
      <c r="A808" s="67"/>
      <c r="B808" s="67"/>
      <c r="C808" s="67"/>
      <c r="D808" s="67"/>
      <c r="E808" s="284" t="s">
        <v>1441</v>
      </c>
      <c r="F808" s="284"/>
      <c r="G808" s="69">
        <v>91.77</v>
      </c>
    </row>
    <row r="809" spans="1:7" ht="9.9499999999999993" customHeight="1">
      <c r="A809" s="67"/>
      <c r="B809" s="67"/>
      <c r="C809" s="67"/>
      <c r="D809" s="67"/>
      <c r="E809" s="285"/>
      <c r="F809" s="285"/>
      <c r="G809" s="285"/>
    </row>
    <row r="810" spans="1:7" ht="20.100000000000001" customHeight="1">
      <c r="A810" s="265" t="s">
        <v>1714</v>
      </c>
      <c r="B810" s="265"/>
      <c r="C810" s="265"/>
      <c r="D810" s="265"/>
      <c r="E810" s="265"/>
      <c r="F810" s="265"/>
      <c r="G810" s="265"/>
    </row>
    <row r="811" spans="1:7" ht="15" customHeight="1">
      <c r="A811" s="266" t="s">
        <v>1406</v>
      </c>
      <c r="B811" s="266"/>
      <c r="C811" s="62" t="s">
        <v>4</v>
      </c>
      <c r="D811" s="62" t="s">
        <v>1407</v>
      </c>
      <c r="E811" s="62" t="s">
        <v>1408</v>
      </c>
      <c r="F811" s="62" t="s">
        <v>1409</v>
      </c>
      <c r="G811" s="62" t="s">
        <v>1410</v>
      </c>
    </row>
    <row r="812" spans="1:7" ht="21" customHeight="1">
      <c r="A812" s="63" t="s">
        <v>1715</v>
      </c>
      <c r="B812" s="64" t="s">
        <v>1716</v>
      </c>
      <c r="C812" s="63" t="s">
        <v>13</v>
      </c>
      <c r="D812" s="63" t="s">
        <v>1717</v>
      </c>
      <c r="E812" s="65">
        <v>0.21</v>
      </c>
      <c r="F812" s="66">
        <v>13.49</v>
      </c>
      <c r="G812" s="66">
        <v>2.83</v>
      </c>
    </row>
    <row r="813" spans="1:7" ht="15" customHeight="1">
      <c r="A813" s="63" t="s">
        <v>1718</v>
      </c>
      <c r="B813" s="64" t="s">
        <v>1719</v>
      </c>
      <c r="C813" s="63" t="s">
        <v>13</v>
      </c>
      <c r="D813" s="63" t="s">
        <v>56</v>
      </c>
      <c r="E813" s="65">
        <v>0.5</v>
      </c>
      <c r="F813" s="66">
        <v>0.77</v>
      </c>
      <c r="G813" s="66">
        <v>0.38</v>
      </c>
    </row>
    <row r="814" spans="1:7" ht="15" customHeight="1">
      <c r="A814" s="67"/>
      <c r="B814" s="67"/>
      <c r="C814" s="67"/>
      <c r="D814" s="67"/>
      <c r="E814" s="267" t="s">
        <v>1425</v>
      </c>
      <c r="F814" s="267"/>
      <c r="G814" s="68">
        <v>3.21</v>
      </c>
    </row>
    <row r="815" spans="1:7" ht="15" customHeight="1">
      <c r="A815" s="266" t="s">
        <v>1426</v>
      </c>
      <c r="B815" s="266"/>
      <c r="C815" s="62" t="s">
        <v>4</v>
      </c>
      <c r="D815" s="62" t="s">
        <v>1407</v>
      </c>
      <c r="E815" s="62" t="s">
        <v>1408</v>
      </c>
      <c r="F815" s="62" t="s">
        <v>1409</v>
      </c>
      <c r="G815" s="62" t="s">
        <v>1410</v>
      </c>
    </row>
    <row r="816" spans="1:7" ht="15" customHeight="1">
      <c r="A816" s="63" t="s">
        <v>1432</v>
      </c>
      <c r="B816" s="64" t="s">
        <v>1553</v>
      </c>
      <c r="C816" s="63" t="s">
        <v>13</v>
      </c>
      <c r="D816" s="63" t="s">
        <v>1429</v>
      </c>
      <c r="E816" s="65">
        <v>0.245</v>
      </c>
      <c r="F816" s="66">
        <v>33.619999999999997</v>
      </c>
      <c r="G816" s="66">
        <v>8.23</v>
      </c>
    </row>
    <row r="817" spans="1:7" ht="15" customHeight="1">
      <c r="A817" s="63" t="s">
        <v>1434</v>
      </c>
      <c r="B817" s="64" t="s">
        <v>1505</v>
      </c>
      <c r="C817" s="63" t="s">
        <v>13</v>
      </c>
      <c r="D817" s="63" t="s">
        <v>1429</v>
      </c>
      <c r="E817" s="65">
        <v>0.123</v>
      </c>
      <c r="F817" s="66">
        <v>24.88</v>
      </c>
      <c r="G817" s="66">
        <v>3.06</v>
      </c>
    </row>
    <row r="818" spans="1:7" ht="18" customHeight="1">
      <c r="A818" s="67"/>
      <c r="B818" s="67"/>
      <c r="C818" s="67"/>
      <c r="D818" s="67"/>
      <c r="E818" s="267" t="s">
        <v>1436</v>
      </c>
      <c r="F818" s="267"/>
      <c r="G818" s="68">
        <v>11.29</v>
      </c>
    </row>
    <row r="819" spans="1:7" ht="15" customHeight="1">
      <c r="A819" s="266" t="s">
        <v>1437</v>
      </c>
      <c r="B819" s="266"/>
      <c r="C819" s="62" t="s">
        <v>4</v>
      </c>
      <c r="D819" s="62" t="s">
        <v>1407</v>
      </c>
      <c r="E819" s="62" t="s">
        <v>1408</v>
      </c>
      <c r="F819" s="62" t="s">
        <v>1409</v>
      </c>
      <c r="G819" s="62" t="s">
        <v>1410</v>
      </c>
    </row>
    <row r="820" spans="1:7" ht="29.1" customHeight="1">
      <c r="A820" s="63" t="s">
        <v>1720</v>
      </c>
      <c r="B820" s="64" t="s">
        <v>1721</v>
      </c>
      <c r="C820" s="63" t="s">
        <v>13</v>
      </c>
      <c r="D820" s="63" t="s">
        <v>41</v>
      </c>
      <c r="E820" s="65">
        <v>4.3099999999999999E-2</v>
      </c>
      <c r="F820" s="66">
        <v>737.44</v>
      </c>
      <c r="G820" s="66">
        <v>31.78</v>
      </c>
    </row>
    <row r="821" spans="1:7" ht="15" customHeight="1">
      <c r="A821" s="67"/>
      <c r="B821" s="67"/>
      <c r="C821" s="67"/>
      <c r="D821" s="67"/>
      <c r="E821" s="267" t="s">
        <v>1440</v>
      </c>
      <c r="F821" s="267"/>
      <c r="G821" s="68">
        <v>31.78</v>
      </c>
    </row>
    <row r="822" spans="1:7" ht="15" customHeight="1">
      <c r="A822" s="67"/>
      <c r="B822" s="67"/>
      <c r="C822" s="67"/>
      <c r="D822" s="67"/>
      <c r="E822" s="284" t="s">
        <v>1441</v>
      </c>
      <c r="F822" s="284"/>
      <c r="G822" s="69">
        <v>46.28</v>
      </c>
    </row>
    <row r="823" spans="1:7" ht="9.9499999999999993" customHeight="1">
      <c r="A823" s="67"/>
      <c r="B823" s="67"/>
      <c r="C823" s="67"/>
      <c r="D823" s="67"/>
      <c r="E823" s="285"/>
      <c r="F823" s="285"/>
      <c r="G823" s="285"/>
    </row>
    <row r="824" spans="1:7" ht="20.100000000000001" customHeight="1">
      <c r="A824" s="265" t="s">
        <v>1722</v>
      </c>
      <c r="B824" s="265"/>
      <c r="C824" s="265"/>
      <c r="D824" s="265"/>
      <c r="E824" s="265"/>
      <c r="F824" s="265"/>
      <c r="G824" s="265"/>
    </row>
    <row r="825" spans="1:7" ht="15" customHeight="1">
      <c r="A825" s="266" t="s">
        <v>1406</v>
      </c>
      <c r="B825" s="266"/>
      <c r="C825" s="62" t="s">
        <v>4</v>
      </c>
      <c r="D825" s="62" t="s">
        <v>1407</v>
      </c>
      <c r="E825" s="62" t="s">
        <v>1408</v>
      </c>
      <c r="F825" s="62" t="s">
        <v>1409</v>
      </c>
      <c r="G825" s="62" t="s">
        <v>1410</v>
      </c>
    </row>
    <row r="826" spans="1:7" ht="15" customHeight="1">
      <c r="A826" s="63" t="s">
        <v>1723</v>
      </c>
      <c r="B826" s="64" t="s">
        <v>1724</v>
      </c>
      <c r="C826" s="63" t="s">
        <v>13</v>
      </c>
      <c r="D826" s="63" t="s">
        <v>56</v>
      </c>
      <c r="E826" s="65">
        <v>9.5000000000000001E-2</v>
      </c>
      <c r="F826" s="66">
        <v>55.27</v>
      </c>
      <c r="G826" s="66">
        <v>5.25</v>
      </c>
    </row>
    <row r="827" spans="1:7" ht="21" customHeight="1">
      <c r="A827" s="63" t="s">
        <v>1725</v>
      </c>
      <c r="B827" s="64" t="s">
        <v>1726</v>
      </c>
      <c r="C827" s="63" t="s">
        <v>13</v>
      </c>
      <c r="D827" s="63" t="s">
        <v>14</v>
      </c>
      <c r="E827" s="65">
        <v>1.1100000000000001</v>
      </c>
      <c r="F827" s="66">
        <v>166.24</v>
      </c>
      <c r="G827" s="66">
        <v>184.52</v>
      </c>
    </row>
    <row r="828" spans="1:7" ht="15" customHeight="1">
      <c r="A828" s="67"/>
      <c r="B828" s="67"/>
      <c r="C828" s="67"/>
      <c r="D828" s="67"/>
      <c r="E828" s="267" t="s">
        <v>1425</v>
      </c>
      <c r="F828" s="267"/>
      <c r="G828" s="68">
        <v>189.77</v>
      </c>
    </row>
    <row r="829" spans="1:7" ht="15" customHeight="1">
      <c r="A829" s="266" t="s">
        <v>1426</v>
      </c>
      <c r="B829" s="266"/>
      <c r="C829" s="62" t="s">
        <v>4</v>
      </c>
      <c r="D829" s="62" t="s">
        <v>1407</v>
      </c>
      <c r="E829" s="62" t="s">
        <v>1408</v>
      </c>
      <c r="F829" s="62" t="s">
        <v>1409</v>
      </c>
      <c r="G829" s="62" t="s">
        <v>1410</v>
      </c>
    </row>
    <row r="830" spans="1:7" ht="15" customHeight="1">
      <c r="A830" s="63" t="s">
        <v>1432</v>
      </c>
      <c r="B830" s="64" t="s">
        <v>1553</v>
      </c>
      <c r="C830" s="63" t="s">
        <v>13</v>
      </c>
      <c r="D830" s="63" t="s">
        <v>1429</v>
      </c>
      <c r="E830" s="65">
        <v>0.17100000000000001</v>
      </c>
      <c r="F830" s="66">
        <v>33.619999999999997</v>
      </c>
      <c r="G830" s="66">
        <v>5.74</v>
      </c>
    </row>
    <row r="831" spans="1:7" ht="15" customHeight="1">
      <c r="A831" s="63" t="s">
        <v>1434</v>
      </c>
      <c r="B831" s="64" t="s">
        <v>1505</v>
      </c>
      <c r="C831" s="63" t="s">
        <v>13</v>
      </c>
      <c r="D831" s="63" t="s">
        <v>1429</v>
      </c>
      <c r="E831" s="65">
        <v>8.5000000000000006E-2</v>
      </c>
      <c r="F831" s="66">
        <v>24.88</v>
      </c>
      <c r="G831" s="66">
        <v>2.11</v>
      </c>
    </row>
    <row r="832" spans="1:7" ht="18" customHeight="1">
      <c r="A832" s="67"/>
      <c r="B832" s="67"/>
      <c r="C832" s="67"/>
      <c r="D832" s="67"/>
      <c r="E832" s="267" t="s">
        <v>1436</v>
      </c>
      <c r="F832" s="267"/>
      <c r="G832" s="68">
        <v>7.85</v>
      </c>
    </row>
    <row r="833" spans="1:7" ht="15" customHeight="1">
      <c r="A833" s="67"/>
      <c r="B833" s="67"/>
      <c r="C833" s="67"/>
      <c r="D833" s="67"/>
      <c r="E833" s="284" t="s">
        <v>1441</v>
      </c>
      <c r="F833" s="284"/>
      <c r="G833" s="69">
        <v>197.62</v>
      </c>
    </row>
    <row r="834" spans="1:7" ht="9.9499999999999993" customHeight="1">
      <c r="A834" s="67"/>
      <c r="B834" s="67"/>
      <c r="C834" s="67"/>
      <c r="D834" s="67"/>
      <c r="E834" s="285"/>
      <c r="F834" s="285"/>
      <c r="G834" s="285"/>
    </row>
    <row r="835" spans="1:7" ht="20.100000000000001" customHeight="1">
      <c r="A835" s="265" t="s">
        <v>1727</v>
      </c>
      <c r="B835" s="265"/>
      <c r="C835" s="265"/>
      <c r="D835" s="265"/>
      <c r="E835" s="265"/>
      <c r="F835" s="265"/>
      <c r="G835" s="265"/>
    </row>
    <row r="836" spans="1:7" ht="15" customHeight="1">
      <c r="A836" s="266" t="s">
        <v>1406</v>
      </c>
      <c r="B836" s="266"/>
      <c r="C836" s="62" t="s">
        <v>4</v>
      </c>
      <c r="D836" s="62" t="s">
        <v>1407</v>
      </c>
      <c r="E836" s="62" t="s">
        <v>1408</v>
      </c>
      <c r="F836" s="62" t="s">
        <v>1409</v>
      </c>
      <c r="G836" s="62" t="s">
        <v>1410</v>
      </c>
    </row>
    <row r="837" spans="1:7" ht="15" customHeight="1">
      <c r="A837" s="63" t="s">
        <v>1718</v>
      </c>
      <c r="B837" s="64" t="s">
        <v>1719</v>
      </c>
      <c r="C837" s="63" t="s">
        <v>13</v>
      </c>
      <c r="D837" s="63" t="s">
        <v>56</v>
      </c>
      <c r="E837" s="65">
        <v>0.02</v>
      </c>
      <c r="F837" s="66">
        <v>0.77</v>
      </c>
      <c r="G837" s="66">
        <v>0.01</v>
      </c>
    </row>
    <row r="838" spans="1:7" ht="15" customHeight="1">
      <c r="A838" s="63" t="s">
        <v>1695</v>
      </c>
      <c r="B838" s="64" t="s">
        <v>1696</v>
      </c>
      <c r="C838" s="63" t="s">
        <v>13</v>
      </c>
      <c r="D838" s="63" t="s">
        <v>56</v>
      </c>
      <c r="E838" s="65">
        <v>0.1</v>
      </c>
      <c r="F838" s="66">
        <v>49.96</v>
      </c>
      <c r="G838" s="66">
        <v>4.99</v>
      </c>
    </row>
    <row r="839" spans="1:7" ht="15" customHeight="1">
      <c r="A839" s="67"/>
      <c r="B839" s="67"/>
      <c r="C839" s="67"/>
      <c r="D839" s="67"/>
      <c r="E839" s="267" t="s">
        <v>1425</v>
      </c>
      <c r="F839" s="267"/>
      <c r="G839" s="68">
        <v>5</v>
      </c>
    </row>
    <row r="840" spans="1:7" ht="15" customHeight="1">
      <c r="A840" s="266" t="s">
        <v>1426</v>
      </c>
      <c r="B840" s="266"/>
      <c r="C840" s="62" t="s">
        <v>4</v>
      </c>
      <c r="D840" s="62" t="s">
        <v>1407</v>
      </c>
      <c r="E840" s="62" t="s">
        <v>1408</v>
      </c>
      <c r="F840" s="62" t="s">
        <v>1409</v>
      </c>
      <c r="G840" s="62" t="s">
        <v>1410</v>
      </c>
    </row>
    <row r="841" spans="1:7" ht="21" customHeight="1">
      <c r="A841" s="63" t="s">
        <v>1728</v>
      </c>
      <c r="B841" s="64" t="s">
        <v>1729</v>
      </c>
      <c r="C841" s="63" t="s">
        <v>13</v>
      </c>
      <c r="D841" s="63" t="s">
        <v>1429</v>
      </c>
      <c r="E841" s="65">
        <v>0.09</v>
      </c>
      <c r="F841" s="66">
        <v>27.51</v>
      </c>
      <c r="G841" s="66">
        <v>2.4700000000000002</v>
      </c>
    </row>
    <row r="842" spans="1:7" ht="18" customHeight="1">
      <c r="A842" s="67"/>
      <c r="B842" s="67"/>
      <c r="C842" s="67"/>
      <c r="D842" s="67"/>
      <c r="E842" s="267" t="s">
        <v>1436</v>
      </c>
      <c r="F842" s="267"/>
      <c r="G842" s="68">
        <v>2.4700000000000002</v>
      </c>
    </row>
    <row r="843" spans="1:7" ht="15" customHeight="1">
      <c r="A843" s="67"/>
      <c r="B843" s="67"/>
      <c r="C843" s="67"/>
      <c r="D843" s="67"/>
      <c r="E843" s="284" t="s">
        <v>1441</v>
      </c>
      <c r="F843" s="284"/>
      <c r="G843" s="69">
        <v>7.47</v>
      </c>
    </row>
    <row r="844" spans="1:7" ht="9.9499999999999993" customHeight="1">
      <c r="A844" s="67"/>
      <c r="B844" s="67"/>
      <c r="C844" s="67"/>
      <c r="D844" s="67"/>
      <c r="E844" s="285"/>
      <c r="F844" s="285"/>
      <c r="G844" s="285"/>
    </row>
    <row r="845" spans="1:7" ht="20.100000000000001" customHeight="1">
      <c r="A845" s="265" t="s">
        <v>1730</v>
      </c>
      <c r="B845" s="265"/>
      <c r="C845" s="265"/>
      <c r="D845" s="265"/>
      <c r="E845" s="265"/>
      <c r="F845" s="265"/>
      <c r="G845" s="265"/>
    </row>
    <row r="846" spans="1:7" ht="15" customHeight="1">
      <c r="A846" s="266" t="s">
        <v>1406</v>
      </c>
      <c r="B846" s="266"/>
      <c r="C846" s="62" t="s">
        <v>4</v>
      </c>
      <c r="D846" s="62" t="s">
        <v>1407</v>
      </c>
      <c r="E846" s="62" t="s">
        <v>1408</v>
      </c>
      <c r="F846" s="62" t="s">
        <v>1409</v>
      </c>
      <c r="G846" s="62" t="s">
        <v>1410</v>
      </c>
    </row>
    <row r="847" spans="1:7" ht="15" customHeight="1">
      <c r="A847" s="63" t="s">
        <v>1731</v>
      </c>
      <c r="B847" s="64" t="s">
        <v>1732</v>
      </c>
      <c r="C847" s="63" t="s">
        <v>13</v>
      </c>
      <c r="D847" s="63" t="s">
        <v>56</v>
      </c>
      <c r="E847" s="65">
        <v>2.58</v>
      </c>
      <c r="F847" s="66">
        <v>2.09</v>
      </c>
      <c r="G847" s="66">
        <v>5.39</v>
      </c>
    </row>
    <row r="848" spans="1:7" ht="29.1" customHeight="1">
      <c r="A848" s="63" t="s">
        <v>1733</v>
      </c>
      <c r="B848" s="64" t="s">
        <v>1734</v>
      </c>
      <c r="C848" s="63" t="s">
        <v>13</v>
      </c>
      <c r="D848" s="63" t="s">
        <v>23</v>
      </c>
      <c r="E848" s="65">
        <v>2</v>
      </c>
      <c r="F848" s="66">
        <v>66.819999999999993</v>
      </c>
      <c r="G848" s="66">
        <v>133.63999999999999</v>
      </c>
    </row>
    <row r="849" spans="1:7" ht="15" customHeight="1">
      <c r="A849" s="67"/>
      <c r="B849" s="67"/>
      <c r="C849" s="67"/>
      <c r="D849" s="67"/>
      <c r="E849" s="267" t="s">
        <v>1425</v>
      </c>
      <c r="F849" s="267"/>
      <c r="G849" s="68">
        <v>139.03</v>
      </c>
    </row>
    <row r="850" spans="1:7" ht="15" customHeight="1">
      <c r="A850" s="266" t="s">
        <v>1426</v>
      </c>
      <c r="B850" s="266"/>
      <c r="C850" s="62" t="s">
        <v>4</v>
      </c>
      <c r="D850" s="62" t="s">
        <v>1407</v>
      </c>
      <c r="E850" s="62" t="s">
        <v>1408</v>
      </c>
      <c r="F850" s="62" t="s">
        <v>1409</v>
      </c>
      <c r="G850" s="62" t="s">
        <v>1410</v>
      </c>
    </row>
    <row r="851" spans="1:7" ht="21" customHeight="1">
      <c r="A851" s="63" t="s">
        <v>1735</v>
      </c>
      <c r="B851" s="64" t="s">
        <v>1736</v>
      </c>
      <c r="C851" s="63" t="s">
        <v>13</v>
      </c>
      <c r="D851" s="63" t="s">
        <v>1429</v>
      </c>
      <c r="E851" s="65">
        <v>0.54700000000000004</v>
      </c>
      <c r="F851" s="66">
        <v>35.01</v>
      </c>
      <c r="G851" s="66">
        <v>19.149999999999999</v>
      </c>
    </row>
    <row r="852" spans="1:7" ht="15" customHeight="1">
      <c r="A852" s="63" t="s">
        <v>1434</v>
      </c>
      <c r="B852" s="64" t="s">
        <v>1505</v>
      </c>
      <c r="C852" s="63" t="s">
        <v>13</v>
      </c>
      <c r="D852" s="63" t="s">
        <v>1429</v>
      </c>
      <c r="E852" s="65">
        <v>0.27300000000000002</v>
      </c>
      <c r="F852" s="66">
        <v>24.88</v>
      </c>
      <c r="G852" s="66">
        <v>6.79</v>
      </c>
    </row>
    <row r="853" spans="1:7" ht="18" customHeight="1">
      <c r="A853" s="67"/>
      <c r="B853" s="67"/>
      <c r="C853" s="67"/>
      <c r="D853" s="67"/>
      <c r="E853" s="267" t="s">
        <v>1436</v>
      </c>
      <c r="F853" s="267"/>
      <c r="G853" s="68">
        <v>25.94</v>
      </c>
    </row>
    <row r="854" spans="1:7" ht="15" customHeight="1">
      <c r="A854" s="67"/>
      <c r="B854" s="67"/>
      <c r="C854" s="67"/>
      <c r="D854" s="67"/>
      <c r="E854" s="284" t="s">
        <v>1441</v>
      </c>
      <c r="F854" s="284"/>
      <c r="G854" s="69">
        <v>164.97</v>
      </c>
    </row>
    <row r="855" spans="1:7" ht="9.9499999999999993" customHeight="1">
      <c r="A855" s="67"/>
      <c r="B855" s="67"/>
      <c r="C855" s="67"/>
      <c r="D855" s="67"/>
      <c r="E855" s="285"/>
      <c r="F855" s="285"/>
      <c r="G855" s="285"/>
    </row>
    <row r="856" spans="1:7" ht="20.100000000000001" customHeight="1">
      <c r="A856" s="265" t="s">
        <v>1737</v>
      </c>
      <c r="B856" s="265"/>
      <c r="C856" s="265"/>
      <c r="D856" s="265"/>
      <c r="E856" s="265"/>
      <c r="F856" s="265"/>
      <c r="G856" s="265"/>
    </row>
    <row r="857" spans="1:7" ht="15" customHeight="1">
      <c r="A857" s="266" t="s">
        <v>1406</v>
      </c>
      <c r="B857" s="266"/>
      <c r="C857" s="62" t="s">
        <v>4</v>
      </c>
      <c r="D857" s="62" t="s">
        <v>1407</v>
      </c>
      <c r="E857" s="62" t="s">
        <v>1408</v>
      </c>
      <c r="F857" s="62" t="s">
        <v>1409</v>
      </c>
      <c r="G857" s="62" t="s">
        <v>1410</v>
      </c>
    </row>
    <row r="858" spans="1:7" ht="15" customHeight="1">
      <c r="A858" s="63" t="s">
        <v>1731</v>
      </c>
      <c r="B858" s="64" t="s">
        <v>1732</v>
      </c>
      <c r="C858" s="63" t="s">
        <v>13</v>
      </c>
      <c r="D858" s="63" t="s">
        <v>56</v>
      </c>
      <c r="E858" s="65">
        <v>1.2150000000000001</v>
      </c>
      <c r="F858" s="66">
        <v>2.09</v>
      </c>
      <c r="G858" s="66">
        <v>2.5299999999999998</v>
      </c>
    </row>
    <row r="859" spans="1:7" ht="15" customHeight="1">
      <c r="A859" s="63" t="s">
        <v>1718</v>
      </c>
      <c r="B859" s="64" t="s">
        <v>1719</v>
      </c>
      <c r="C859" s="63" t="s">
        <v>13</v>
      </c>
      <c r="D859" s="63" t="s">
        <v>56</v>
      </c>
      <c r="E859" s="65">
        <v>0.24</v>
      </c>
      <c r="F859" s="66">
        <v>0.77</v>
      </c>
      <c r="G859" s="66">
        <v>0.18</v>
      </c>
    </row>
    <row r="860" spans="1:7" ht="21" customHeight="1">
      <c r="A860" s="63" t="s">
        <v>1738</v>
      </c>
      <c r="B860" s="64" t="s">
        <v>1739</v>
      </c>
      <c r="C860" s="63" t="s">
        <v>13</v>
      </c>
      <c r="D860" s="63" t="s">
        <v>14</v>
      </c>
      <c r="E860" s="65">
        <v>0.25</v>
      </c>
      <c r="F860" s="66">
        <v>585.35</v>
      </c>
      <c r="G860" s="66">
        <v>146.33000000000001</v>
      </c>
    </row>
    <row r="861" spans="1:7" ht="15" customHeight="1">
      <c r="A861" s="67"/>
      <c r="B861" s="67"/>
      <c r="C861" s="67"/>
      <c r="D861" s="67"/>
      <c r="E861" s="267" t="s">
        <v>1425</v>
      </c>
      <c r="F861" s="267"/>
      <c r="G861" s="68">
        <v>149.04</v>
      </c>
    </row>
    <row r="862" spans="1:7" ht="15" customHeight="1">
      <c r="A862" s="266" t="s">
        <v>1426</v>
      </c>
      <c r="B862" s="266"/>
      <c r="C862" s="62" t="s">
        <v>4</v>
      </c>
      <c r="D862" s="62" t="s">
        <v>1407</v>
      </c>
      <c r="E862" s="62" t="s">
        <v>1408</v>
      </c>
      <c r="F862" s="62" t="s">
        <v>1409</v>
      </c>
      <c r="G862" s="62" t="s">
        <v>1410</v>
      </c>
    </row>
    <row r="863" spans="1:7" ht="15" customHeight="1">
      <c r="A863" s="63" t="s">
        <v>1432</v>
      </c>
      <c r="B863" s="64" t="s">
        <v>1553</v>
      </c>
      <c r="C863" s="63" t="s">
        <v>13</v>
      </c>
      <c r="D863" s="63" t="s">
        <v>1429</v>
      </c>
      <c r="E863" s="65">
        <v>0.437</v>
      </c>
      <c r="F863" s="66">
        <v>33.619999999999997</v>
      </c>
      <c r="G863" s="66">
        <v>14.69</v>
      </c>
    </row>
    <row r="864" spans="1:7" ht="15" customHeight="1">
      <c r="A864" s="63" t="s">
        <v>1434</v>
      </c>
      <c r="B864" s="64" t="s">
        <v>1505</v>
      </c>
      <c r="C864" s="63" t="s">
        <v>13</v>
      </c>
      <c r="D864" s="63" t="s">
        <v>1429</v>
      </c>
      <c r="E864" s="65">
        <v>0.218</v>
      </c>
      <c r="F864" s="66">
        <v>24.88</v>
      </c>
      <c r="G864" s="66">
        <v>5.42</v>
      </c>
    </row>
    <row r="865" spans="1:7" ht="18" customHeight="1">
      <c r="A865" s="67"/>
      <c r="B865" s="67"/>
      <c r="C865" s="67"/>
      <c r="D865" s="67"/>
      <c r="E865" s="267" t="s">
        <v>1436</v>
      </c>
      <c r="F865" s="267"/>
      <c r="G865" s="68">
        <v>20.11</v>
      </c>
    </row>
    <row r="866" spans="1:7" ht="15" customHeight="1">
      <c r="A866" s="67"/>
      <c r="B866" s="67"/>
      <c r="C866" s="67"/>
      <c r="D866" s="67"/>
      <c r="E866" s="284" t="s">
        <v>1441</v>
      </c>
      <c r="F866" s="284"/>
      <c r="G866" s="69">
        <v>169.15</v>
      </c>
    </row>
    <row r="867" spans="1:7" ht="9.9499999999999993" customHeight="1">
      <c r="A867" s="67"/>
      <c r="B867" s="67"/>
      <c r="C867" s="67"/>
      <c r="D867" s="67"/>
      <c r="E867" s="285"/>
      <c r="F867" s="285"/>
      <c r="G867" s="285"/>
    </row>
    <row r="868" spans="1:7" ht="20.100000000000001" customHeight="1">
      <c r="A868" s="265" t="s">
        <v>1740</v>
      </c>
      <c r="B868" s="265"/>
      <c r="C868" s="265"/>
      <c r="D868" s="265"/>
      <c r="E868" s="265"/>
      <c r="F868" s="265"/>
      <c r="G868" s="265"/>
    </row>
    <row r="869" spans="1:7" ht="15" customHeight="1">
      <c r="A869" s="266" t="s">
        <v>1406</v>
      </c>
      <c r="B869" s="266"/>
      <c r="C869" s="62" t="s">
        <v>4</v>
      </c>
      <c r="D869" s="62" t="s">
        <v>1407</v>
      </c>
      <c r="E869" s="62" t="s">
        <v>1408</v>
      </c>
      <c r="F869" s="62" t="s">
        <v>1409</v>
      </c>
      <c r="G869" s="62" t="s">
        <v>1410</v>
      </c>
    </row>
    <row r="870" spans="1:7" ht="15" customHeight="1">
      <c r="A870" s="63" t="s">
        <v>1731</v>
      </c>
      <c r="B870" s="64" t="s">
        <v>1732</v>
      </c>
      <c r="C870" s="63" t="s">
        <v>13</v>
      </c>
      <c r="D870" s="63" t="s">
        <v>56</v>
      </c>
      <c r="E870" s="65">
        <v>1.2150000000000001</v>
      </c>
      <c r="F870" s="66">
        <v>2.09</v>
      </c>
      <c r="G870" s="66">
        <v>2.5299999999999998</v>
      </c>
    </row>
    <row r="871" spans="1:7" ht="15" customHeight="1">
      <c r="A871" s="63" t="s">
        <v>1718</v>
      </c>
      <c r="B871" s="64" t="s">
        <v>1719</v>
      </c>
      <c r="C871" s="63" t="s">
        <v>13</v>
      </c>
      <c r="D871" s="63" t="s">
        <v>56</v>
      </c>
      <c r="E871" s="65">
        <v>0.24</v>
      </c>
      <c r="F871" s="66">
        <v>0.77</v>
      </c>
      <c r="G871" s="66">
        <v>0.18</v>
      </c>
    </row>
    <row r="872" spans="1:7" ht="21" customHeight="1">
      <c r="A872" s="63" t="s">
        <v>1738</v>
      </c>
      <c r="B872" s="64" t="s">
        <v>1739</v>
      </c>
      <c r="C872" s="63" t="s">
        <v>13</v>
      </c>
      <c r="D872" s="63" t="s">
        <v>14</v>
      </c>
      <c r="E872" s="65">
        <v>0.25</v>
      </c>
      <c r="F872" s="66">
        <v>585.35</v>
      </c>
      <c r="G872" s="66">
        <v>146.33000000000001</v>
      </c>
    </row>
    <row r="873" spans="1:7" ht="15" customHeight="1">
      <c r="A873" s="67"/>
      <c r="B873" s="67"/>
      <c r="C873" s="67"/>
      <c r="D873" s="67"/>
      <c r="E873" s="267" t="s">
        <v>1425</v>
      </c>
      <c r="F873" s="267"/>
      <c r="G873" s="68">
        <v>149.04</v>
      </c>
    </row>
    <row r="874" spans="1:7" ht="15" customHeight="1">
      <c r="A874" s="266" t="s">
        <v>1426</v>
      </c>
      <c r="B874" s="266"/>
      <c r="C874" s="62" t="s">
        <v>4</v>
      </c>
      <c r="D874" s="62" t="s">
        <v>1407</v>
      </c>
      <c r="E874" s="62" t="s">
        <v>1408</v>
      </c>
      <c r="F874" s="62" t="s">
        <v>1409</v>
      </c>
      <c r="G874" s="62" t="s">
        <v>1410</v>
      </c>
    </row>
    <row r="875" spans="1:7" ht="15" customHeight="1">
      <c r="A875" s="63" t="s">
        <v>1432</v>
      </c>
      <c r="B875" s="64" t="s">
        <v>1553</v>
      </c>
      <c r="C875" s="63" t="s">
        <v>13</v>
      </c>
      <c r="D875" s="63" t="s">
        <v>1429</v>
      </c>
      <c r="E875" s="65">
        <v>0.437</v>
      </c>
      <c r="F875" s="66">
        <v>33.619999999999997</v>
      </c>
      <c r="G875" s="66">
        <v>14.69</v>
      </c>
    </row>
    <row r="876" spans="1:7" ht="15" customHeight="1">
      <c r="A876" s="63" t="s">
        <v>1434</v>
      </c>
      <c r="B876" s="64" t="s">
        <v>1505</v>
      </c>
      <c r="C876" s="63" t="s">
        <v>13</v>
      </c>
      <c r="D876" s="63" t="s">
        <v>1429</v>
      </c>
      <c r="E876" s="65">
        <v>0.218</v>
      </c>
      <c r="F876" s="66">
        <v>24.88</v>
      </c>
      <c r="G876" s="66">
        <v>5.42</v>
      </c>
    </row>
    <row r="877" spans="1:7" ht="18" customHeight="1">
      <c r="A877" s="67"/>
      <c r="B877" s="67"/>
      <c r="C877" s="67"/>
      <c r="D877" s="67"/>
      <c r="E877" s="267" t="s">
        <v>1436</v>
      </c>
      <c r="F877" s="267"/>
      <c r="G877" s="68">
        <v>20.11</v>
      </c>
    </row>
    <row r="878" spans="1:7" ht="15" customHeight="1">
      <c r="A878" s="67"/>
      <c r="B878" s="67"/>
      <c r="C878" s="67"/>
      <c r="D878" s="67"/>
      <c r="E878" s="284" t="s">
        <v>1441</v>
      </c>
      <c r="F878" s="284"/>
      <c r="G878" s="69">
        <v>169.15</v>
      </c>
    </row>
    <row r="879" spans="1:7" ht="9.9499999999999993" customHeight="1">
      <c r="A879" s="67"/>
      <c r="B879" s="67"/>
      <c r="C879" s="67"/>
      <c r="D879" s="67"/>
      <c r="E879" s="285"/>
      <c r="F879" s="285"/>
      <c r="G879" s="285"/>
    </row>
    <row r="880" spans="1:7" ht="20.100000000000001" customHeight="1">
      <c r="A880" s="265" t="s">
        <v>1741</v>
      </c>
      <c r="B880" s="265"/>
      <c r="C880" s="265"/>
      <c r="D880" s="265"/>
      <c r="E880" s="265"/>
      <c r="F880" s="265"/>
      <c r="G880" s="265"/>
    </row>
    <row r="881" spans="1:7" ht="15" customHeight="1">
      <c r="A881" s="266" t="s">
        <v>1406</v>
      </c>
      <c r="B881" s="266"/>
      <c r="C881" s="62" t="s">
        <v>4</v>
      </c>
      <c r="D881" s="62" t="s">
        <v>1407</v>
      </c>
      <c r="E881" s="62" t="s">
        <v>1408</v>
      </c>
      <c r="F881" s="62" t="s">
        <v>1409</v>
      </c>
      <c r="G881" s="62" t="s">
        <v>1410</v>
      </c>
    </row>
    <row r="882" spans="1:7" ht="15" customHeight="1">
      <c r="A882" s="63" t="s">
        <v>1742</v>
      </c>
      <c r="B882" s="64" t="s">
        <v>1743</v>
      </c>
      <c r="C882" s="63" t="s">
        <v>13</v>
      </c>
      <c r="D882" s="63" t="s">
        <v>56</v>
      </c>
      <c r="E882" s="65">
        <v>10</v>
      </c>
      <c r="F882" s="66">
        <v>1.26</v>
      </c>
      <c r="G882" s="66">
        <v>12.6</v>
      </c>
    </row>
    <row r="883" spans="1:7" ht="29.1" customHeight="1">
      <c r="A883" s="63" t="s">
        <v>1744</v>
      </c>
      <c r="B883" s="64" t="s">
        <v>1745</v>
      </c>
      <c r="C883" s="63" t="s">
        <v>13</v>
      </c>
      <c r="D883" s="63" t="s">
        <v>21</v>
      </c>
      <c r="E883" s="65">
        <v>6.25</v>
      </c>
      <c r="F883" s="66">
        <v>15.54</v>
      </c>
      <c r="G883" s="66">
        <v>97.12</v>
      </c>
    </row>
    <row r="884" spans="1:7" ht="15" customHeight="1">
      <c r="A884" s="67"/>
      <c r="B884" s="67"/>
      <c r="C884" s="67"/>
      <c r="D884" s="67"/>
      <c r="E884" s="267" t="s">
        <v>1425</v>
      </c>
      <c r="F884" s="267"/>
      <c r="G884" s="68">
        <v>109.72</v>
      </c>
    </row>
    <row r="885" spans="1:7" ht="15" customHeight="1">
      <c r="A885" s="266" t="s">
        <v>1426</v>
      </c>
      <c r="B885" s="266"/>
      <c r="C885" s="62" t="s">
        <v>4</v>
      </c>
      <c r="D885" s="62" t="s">
        <v>1407</v>
      </c>
      <c r="E885" s="62" t="s">
        <v>1408</v>
      </c>
      <c r="F885" s="62" t="s">
        <v>1409</v>
      </c>
      <c r="G885" s="62" t="s">
        <v>1410</v>
      </c>
    </row>
    <row r="886" spans="1:7" ht="15" customHeight="1">
      <c r="A886" s="63" t="s">
        <v>1432</v>
      </c>
      <c r="B886" s="64" t="s">
        <v>1553</v>
      </c>
      <c r="C886" s="63" t="s">
        <v>13</v>
      </c>
      <c r="D886" s="63" t="s">
        <v>1429</v>
      </c>
      <c r="E886" s="65">
        <v>1.2789999999999999</v>
      </c>
      <c r="F886" s="66">
        <v>33.619999999999997</v>
      </c>
      <c r="G886" s="66">
        <v>42.99</v>
      </c>
    </row>
    <row r="887" spans="1:7" ht="15" customHeight="1">
      <c r="A887" s="63" t="s">
        <v>1434</v>
      </c>
      <c r="B887" s="64" t="s">
        <v>1505</v>
      </c>
      <c r="C887" s="63" t="s">
        <v>13</v>
      </c>
      <c r="D887" s="63" t="s">
        <v>1429</v>
      </c>
      <c r="E887" s="65">
        <v>2.5569999999999999</v>
      </c>
      <c r="F887" s="66">
        <v>24.88</v>
      </c>
      <c r="G887" s="66">
        <v>63.61</v>
      </c>
    </row>
    <row r="888" spans="1:7" ht="18" customHeight="1">
      <c r="A888" s="67"/>
      <c r="B888" s="67"/>
      <c r="C888" s="67"/>
      <c r="D888" s="67"/>
      <c r="E888" s="267" t="s">
        <v>1436</v>
      </c>
      <c r="F888" s="267"/>
      <c r="G888" s="68">
        <v>106.6</v>
      </c>
    </row>
    <row r="889" spans="1:7" ht="15" customHeight="1">
      <c r="A889" s="67"/>
      <c r="B889" s="67"/>
      <c r="C889" s="67"/>
      <c r="D889" s="67"/>
      <c r="E889" s="284" t="s">
        <v>1441</v>
      </c>
      <c r="F889" s="284"/>
      <c r="G889" s="69">
        <v>216.32</v>
      </c>
    </row>
    <row r="890" spans="1:7" ht="9.9499999999999993" customHeight="1">
      <c r="A890" s="67"/>
      <c r="B890" s="67"/>
      <c r="C890" s="67"/>
      <c r="D890" s="67"/>
      <c r="E890" s="285"/>
      <c r="F890" s="285"/>
      <c r="G890" s="285"/>
    </row>
    <row r="891" spans="1:7" ht="20.100000000000001" customHeight="1">
      <c r="A891" s="265" t="s">
        <v>1746</v>
      </c>
      <c r="B891" s="265"/>
      <c r="C891" s="265"/>
      <c r="D891" s="265"/>
      <c r="E891" s="265"/>
      <c r="F891" s="265"/>
      <c r="G891" s="265"/>
    </row>
    <row r="892" spans="1:7" ht="15" customHeight="1">
      <c r="A892" s="266" t="s">
        <v>1406</v>
      </c>
      <c r="B892" s="266"/>
      <c r="C892" s="62" t="s">
        <v>4</v>
      </c>
      <c r="D892" s="62" t="s">
        <v>1407</v>
      </c>
      <c r="E892" s="62" t="s">
        <v>1408</v>
      </c>
      <c r="F892" s="62" t="s">
        <v>1409</v>
      </c>
      <c r="G892" s="62" t="s">
        <v>1410</v>
      </c>
    </row>
    <row r="893" spans="1:7" ht="15" customHeight="1">
      <c r="A893" s="63" t="s">
        <v>1742</v>
      </c>
      <c r="B893" s="64" t="s">
        <v>1743</v>
      </c>
      <c r="C893" s="63" t="s">
        <v>13</v>
      </c>
      <c r="D893" s="63" t="s">
        <v>56</v>
      </c>
      <c r="E893" s="65">
        <v>10</v>
      </c>
      <c r="F893" s="66">
        <v>1.26</v>
      </c>
      <c r="G893" s="66">
        <v>12.6</v>
      </c>
    </row>
    <row r="894" spans="1:7" ht="29.1" customHeight="1">
      <c r="A894" s="63" t="s">
        <v>1744</v>
      </c>
      <c r="B894" s="64" t="s">
        <v>1745</v>
      </c>
      <c r="C894" s="63" t="s">
        <v>13</v>
      </c>
      <c r="D894" s="63" t="s">
        <v>21</v>
      </c>
      <c r="E894" s="65">
        <v>6.25</v>
      </c>
      <c r="F894" s="66">
        <v>15.54</v>
      </c>
      <c r="G894" s="66">
        <v>97.12</v>
      </c>
    </row>
    <row r="895" spans="1:7" ht="15" customHeight="1">
      <c r="A895" s="67"/>
      <c r="B895" s="67"/>
      <c r="C895" s="67"/>
      <c r="D895" s="67"/>
      <c r="E895" s="267" t="s">
        <v>1425</v>
      </c>
      <c r="F895" s="267"/>
      <c r="G895" s="68">
        <v>109.72</v>
      </c>
    </row>
    <row r="896" spans="1:7" ht="15" customHeight="1">
      <c r="A896" s="266" t="s">
        <v>1426</v>
      </c>
      <c r="B896" s="266"/>
      <c r="C896" s="62" t="s">
        <v>4</v>
      </c>
      <c r="D896" s="62" t="s">
        <v>1407</v>
      </c>
      <c r="E896" s="62" t="s">
        <v>1408</v>
      </c>
      <c r="F896" s="62" t="s">
        <v>1409</v>
      </c>
      <c r="G896" s="62" t="s">
        <v>1410</v>
      </c>
    </row>
    <row r="897" spans="1:7" ht="15" customHeight="1">
      <c r="A897" s="63" t="s">
        <v>1432</v>
      </c>
      <c r="B897" s="64" t="s">
        <v>1553</v>
      </c>
      <c r="C897" s="63" t="s">
        <v>13</v>
      </c>
      <c r="D897" s="63" t="s">
        <v>1429</v>
      </c>
      <c r="E897" s="65">
        <v>1.2789999999999999</v>
      </c>
      <c r="F897" s="66">
        <v>33.619999999999997</v>
      </c>
      <c r="G897" s="66">
        <v>42.99</v>
      </c>
    </row>
    <row r="898" spans="1:7" ht="15" customHeight="1">
      <c r="A898" s="63" t="s">
        <v>1434</v>
      </c>
      <c r="B898" s="64" t="s">
        <v>1505</v>
      </c>
      <c r="C898" s="63" t="s">
        <v>13</v>
      </c>
      <c r="D898" s="63" t="s">
        <v>1429</v>
      </c>
      <c r="E898" s="65">
        <v>2.5569999999999999</v>
      </c>
      <c r="F898" s="66">
        <v>24.88</v>
      </c>
      <c r="G898" s="66">
        <v>63.61</v>
      </c>
    </row>
    <row r="899" spans="1:7" ht="18" customHeight="1">
      <c r="A899" s="67"/>
      <c r="B899" s="67"/>
      <c r="C899" s="67"/>
      <c r="D899" s="67"/>
      <c r="E899" s="267" t="s">
        <v>1436</v>
      </c>
      <c r="F899" s="267"/>
      <c r="G899" s="68">
        <v>106.6</v>
      </c>
    </row>
    <row r="900" spans="1:7" ht="15" customHeight="1">
      <c r="A900" s="67"/>
      <c r="B900" s="67"/>
      <c r="C900" s="67"/>
      <c r="D900" s="67"/>
      <c r="E900" s="284" t="s">
        <v>1441</v>
      </c>
      <c r="F900" s="284"/>
      <c r="G900" s="69">
        <v>216.32</v>
      </c>
    </row>
    <row r="901" spans="1:7" ht="9.9499999999999993" customHeight="1">
      <c r="A901" s="67"/>
      <c r="B901" s="67"/>
      <c r="C901" s="67"/>
      <c r="D901" s="67"/>
      <c r="E901" s="285"/>
      <c r="F901" s="285"/>
      <c r="G901" s="285"/>
    </row>
    <row r="902" spans="1:7" ht="20.100000000000001" customHeight="1">
      <c r="A902" s="265" t="s">
        <v>1747</v>
      </c>
      <c r="B902" s="265"/>
      <c r="C902" s="265"/>
      <c r="D902" s="265"/>
      <c r="E902" s="265"/>
      <c r="F902" s="265"/>
      <c r="G902" s="265"/>
    </row>
    <row r="903" spans="1:7" ht="15" customHeight="1">
      <c r="A903" s="266" t="s">
        <v>1406</v>
      </c>
      <c r="B903" s="266"/>
      <c r="C903" s="62" t="s">
        <v>4</v>
      </c>
      <c r="D903" s="62" t="s">
        <v>1407</v>
      </c>
      <c r="E903" s="62" t="s">
        <v>1408</v>
      </c>
      <c r="F903" s="62" t="s">
        <v>1409</v>
      </c>
      <c r="G903" s="62" t="s">
        <v>1410</v>
      </c>
    </row>
    <row r="904" spans="1:7" ht="15" customHeight="1">
      <c r="A904" s="63" t="s">
        <v>1731</v>
      </c>
      <c r="B904" s="64" t="s">
        <v>1732</v>
      </c>
      <c r="C904" s="63" t="s">
        <v>13</v>
      </c>
      <c r="D904" s="63" t="s">
        <v>56</v>
      </c>
      <c r="E904" s="65">
        <v>1.2150000000000001</v>
      </c>
      <c r="F904" s="66">
        <v>2.09</v>
      </c>
      <c r="G904" s="66">
        <v>2.5299999999999998</v>
      </c>
    </row>
    <row r="905" spans="1:7" ht="15" customHeight="1">
      <c r="A905" s="63" t="s">
        <v>1718</v>
      </c>
      <c r="B905" s="64" t="s">
        <v>1719</v>
      </c>
      <c r="C905" s="63" t="s">
        <v>13</v>
      </c>
      <c r="D905" s="63" t="s">
        <v>56</v>
      </c>
      <c r="E905" s="65">
        <v>0.24</v>
      </c>
      <c r="F905" s="66">
        <v>0.77</v>
      </c>
      <c r="G905" s="66">
        <v>0.18</v>
      </c>
    </row>
    <row r="906" spans="1:7" ht="21" customHeight="1">
      <c r="A906" s="63" t="s">
        <v>1738</v>
      </c>
      <c r="B906" s="64" t="s">
        <v>1739</v>
      </c>
      <c r="C906" s="63" t="s">
        <v>13</v>
      </c>
      <c r="D906" s="63" t="s">
        <v>14</v>
      </c>
      <c r="E906" s="65">
        <v>0.25</v>
      </c>
      <c r="F906" s="66">
        <v>585.35</v>
      </c>
      <c r="G906" s="66">
        <v>146.33000000000001</v>
      </c>
    </row>
    <row r="907" spans="1:7" ht="15" customHeight="1">
      <c r="A907" s="67"/>
      <c r="B907" s="67"/>
      <c r="C907" s="67"/>
      <c r="D907" s="67"/>
      <c r="E907" s="267" t="s">
        <v>1425</v>
      </c>
      <c r="F907" s="267"/>
      <c r="G907" s="68">
        <v>149.04</v>
      </c>
    </row>
    <row r="908" spans="1:7" ht="15" customHeight="1">
      <c r="A908" s="266" t="s">
        <v>1426</v>
      </c>
      <c r="B908" s="266"/>
      <c r="C908" s="62" t="s">
        <v>4</v>
      </c>
      <c r="D908" s="62" t="s">
        <v>1407</v>
      </c>
      <c r="E908" s="62" t="s">
        <v>1408</v>
      </c>
      <c r="F908" s="62" t="s">
        <v>1409</v>
      </c>
      <c r="G908" s="62" t="s">
        <v>1410</v>
      </c>
    </row>
    <row r="909" spans="1:7" ht="15" customHeight="1">
      <c r="A909" s="63" t="s">
        <v>1432</v>
      </c>
      <c r="B909" s="64" t="s">
        <v>1553</v>
      </c>
      <c r="C909" s="63" t="s">
        <v>13</v>
      </c>
      <c r="D909" s="63" t="s">
        <v>1429</v>
      </c>
      <c r="E909" s="65">
        <v>0.437</v>
      </c>
      <c r="F909" s="66">
        <v>33.619999999999997</v>
      </c>
      <c r="G909" s="66">
        <v>14.69</v>
      </c>
    </row>
    <row r="910" spans="1:7" ht="15" customHeight="1">
      <c r="A910" s="63" t="s">
        <v>1434</v>
      </c>
      <c r="B910" s="64" t="s">
        <v>1505</v>
      </c>
      <c r="C910" s="63" t="s">
        <v>13</v>
      </c>
      <c r="D910" s="63" t="s">
        <v>1429</v>
      </c>
      <c r="E910" s="65">
        <v>0.218</v>
      </c>
      <c r="F910" s="66">
        <v>24.88</v>
      </c>
      <c r="G910" s="66">
        <v>5.42</v>
      </c>
    </row>
    <row r="911" spans="1:7" ht="18" customHeight="1">
      <c r="A911" s="67"/>
      <c r="B911" s="67"/>
      <c r="C911" s="67"/>
      <c r="D911" s="67"/>
      <c r="E911" s="267" t="s">
        <v>1436</v>
      </c>
      <c r="F911" s="267"/>
      <c r="G911" s="68">
        <v>20.11</v>
      </c>
    </row>
    <row r="912" spans="1:7" ht="15" customHeight="1">
      <c r="A912" s="67"/>
      <c r="B912" s="67"/>
      <c r="C912" s="67"/>
      <c r="D912" s="67"/>
      <c r="E912" s="284" t="s">
        <v>1441</v>
      </c>
      <c r="F912" s="284"/>
      <c r="G912" s="69">
        <v>169.15</v>
      </c>
    </row>
    <row r="913" spans="1:7" ht="9.9499999999999993" customHeight="1">
      <c r="A913" s="67"/>
      <c r="B913" s="67"/>
      <c r="C913" s="67"/>
      <c r="D913" s="67"/>
      <c r="E913" s="285"/>
      <c r="F913" s="285"/>
      <c r="G913" s="285"/>
    </row>
    <row r="914" spans="1:7" ht="20.100000000000001" customHeight="1">
      <c r="A914" s="265" t="s">
        <v>1748</v>
      </c>
      <c r="B914" s="265"/>
      <c r="C914" s="265"/>
      <c r="D914" s="265"/>
      <c r="E914" s="265"/>
      <c r="F914" s="265"/>
      <c r="G914" s="265"/>
    </row>
    <row r="915" spans="1:7" ht="15" customHeight="1">
      <c r="A915" s="266" t="s">
        <v>1463</v>
      </c>
      <c r="B915" s="266"/>
      <c r="C915" s="62" t="s">
        <v>4</v>
      </c>
      <c r="D915" s="62" t="s">
        <v>1407</v>
      </c>
      <c r="E915" s="62" t="s">
        <v>1408</v>
      </c>
      <c r="F915" s="62" t="s">
        <v>1409</v>
      </c>
      <c r="G915" s="62" t="s">
        <v>1410</v>
      </c>
    </row>
    <row r="916" spans="1:7" ht="45.95" customHeight="1">
      <c r="A916" s="63" t="s">
        <v>1749</v>
      </c>
      <c r="B916" s="64" t="s">
        <v>1750</v>
      </c>
      <c r="C916" s="63" t="s">
        <v>13</v>
      </c>
      <c r="D916" s="63" t="s">
        <v>1469</v>
      </c>
      <c r="E916" s="65">
        <v>1.9E-2</v>
      </c>
      <c r="F916" s="66">
        <v>162.41</v>
      </c>
      <c r="G916" s="66">
        <v>3.08</v>
      </c>
    </row>
    <row r="917" spans="1:7" ht="18" customHeight="1">
      <c r="A917" s="67"/>
      <c r="B917" s="67"/>
      <c r="C917" s="67"/>
      <c r="D917" s="67"/>
      <c r="E917" s="267" t="s">
        <v>1470</v>
      </c>
      <c r="F917" s="267"/>
      <c r="G917" s="68">
        <v>3.08</v>
      </c>
    </row>
    <row r="918" spans="1:7" ht="15" customHeight="1">
      <c r="A918" s="266" t="s">
        <v>1406</v>
      </c>
      <c r="B918" s="266"/>
      <c r="C918" s="62" t="s">
        <v>4</v>
      </c>
      <c r="D918" s="62" t="s">
        <v>1407</v>
      </c>
      <c r="E918" s="62" t="s">
        <v>1408</v>
      </c>
      <c r="F918" s="62" t="s">
        <v>1409</v>
      </c>
      <c r="G918" s="62" t="s">
        <v>1410</v>
      </c>
    </row>
    <row r="919" spans="1:7" ht="21" customHeight="1">
      <c r="A919" s="63" t="s">
        <v>1751</v>
      </c>
      <c r="B919" s="64" t="s">
        <v>1752</v>
      </c>
      <c r="C919" s="63" t="s">
        <v>13</v>
      </c>
      <c r="D919" s="63" t="s">
        <v>41</v>
      </c>
      <c r="E919" s="65">
        <v>1.25</v>
      </c>
      <c r="F919" s="66">
        <v>173.74</v>
      </c>
      <c r="G919" s="66">
        <v>217.17</v>
      </c>
    </row>
    <row r="920" spans="1:7" ht="15" customHeight="1">
      <c r="A920" s="67"/>
      <c r="B920" s="67"/>
      <c r="C920" s="67"/>
      <c r="D920" s="67"/>
      <c r="E920" s="267" t="s">
        <v>1425</v>
      </c>
      <c r="F920" s="267"/>
      <c r="G920" s="68">
        <v>217.17</v>
      </c>
    </row>
    <row r="921" spans="1:7" ht="15" customHeight="1">
      <c r="A921" s="266" t="s">
        <v>1426</v>
      </c>
      <c r="B921" s="266"/>
      <c r="C921" s="62" t="s">
        <v>4</v>
      </c>
      <c r="D921" s="62" t="s">
        <v>1407</v>
      </c>
      <c r="E921" s="62" t="s">
        <v>1408</v>
      </c>
      <c r="F921" s="62" t="s">
        <v>1409</v>
      </c>
      <c r="G921" s="62" t="s">
        <v>1410</v>
      </c>
    </row>
    <row r="922" spans="1:7" ht="15" customHeight="1">
      <c r="A922" s="63" t="s">
        <v>1434</v>
      </c>
      <c r="B922" s="64" t="s">
        <v>1505</v>
      </c>
      <c r="C922" s="63" t="s">
        <v>13</v>
      </c>
      <c r="D922" s="63" t="s">
        <v>1429</v>
      </c>
      <c r="E922" s="65">
        <v>3.1699999999999999E-2</v>
      </c>
      <c r="F922" s="66">
        <v>24.88</v>
      </c>
      <c r="G922" s="66">
        <v>0.78</v>
      </c>
    </row>
    <row r="923" spans="1:7" ht="18" customHeight="1">
      <c r="A923" s="67"/>
      <c r="B923" s="67"/>
      <c r="C923" s="67"/>
      <c r="D923" s="67"/>
      <c r="E923" s="267" t="s">
        <v>1436</v>
      </c>
      <c r="F923" s="267"/>
      <c r="G923" s="68">
        <v>0.78</v>
      </c>
    </row>
    <row r="924" spans="1:7" ht="15" customHeight="1">
      <c r="A924" s="67"/>
      <c r="B924" s="67"/>
      <c r="C924" s="67"/>
      <c r="D924" s="67"/>
      <c r="E924" s="284" t="s">
        <v>1441</v>
      </c>
      <c r="F924" s="284"/>
      <c r="G924" s="69">
        <v>221.03</v>
      </c>
    </row>
    <row r="925" spans="1:7" ht="9.9499999999999993" customHeight="1">
      <c r="A925" s="67"/>
      <c r="B925" s="67"/>
      <c r="C925" s="67"/>
      <c r="D925" s="67"/>
      <c r="E925" s="285"/>
      <c r="F925" s="285"/>
      <c r="G925" s="285"/>
    </row>
    <row r="926" spans="1:7" ht="20.100000000000001" customHeight="1">
      <c r="A926" s="265" t="s">
        <v>1753</v>
      </c>
      <c r="B926" s="265"/>
      <c r="C926" s="265"/>
      <c r="D926" s="265"/>
      <c r="E926" s="265"/>
      <c r="F926" s="265"/>
      <c r="G926" s="265"/>
    </row>
    <row r="927" spans="1:7" ht="15" customHeight="1">
      <c r="A927" s="266" t="s">
        <v>1406</v>
      </c>
      <c r="B927" s="266"/>
      <c r="C927" s="62" t="s">
        <v>4</v>
      </c>
      <c r="D927" s="62" t="s">
        <v>1407</v>
      </c>
      <c r="E927" s="62" t="s">
        <v>1408</v>
      </c>
      <c r="F927" s="62" t="s">
        <v>1409</v>
      </c>
      <c r="G927" s="62" t="s">
        <v>1410</v>
      </c>
    </row>
    <row r="928" spans="1:7" ht="15" customHeight="1">
      <c r="A928" s="63" t="s">
        <v>1754</v>
      </c>
      <c r="B928" s="64" t="s">
        <v>1755</v>
      </c>
      <c r="C928" s="63" t="s">
        <v>13</v>
      </c>
      <c r="D928" s="63" t="s">
        <v>1717</v>
      </c>
      <c r="E928" s="65">
        <v>0.22850000000000001</v>
      </c>
      <c r="F928" s="66">
        <v>34.43</v>
      </c>
      <c r="G928" s="66">
        <v>7.86</v>
      </c>
    </row>
    <row r="929" spans="1:7" ht="15" customHeight="1">
      <c r="A929" s="67"/>
      <c r="B929" s="67"/>
      <c r="C929" s="67"/>
      <c r="D929" s="67"/>
      <c r="E929" s="267" t="s">
        <v>1425</v>
      </c>
      <c r="F929" s="267"/>
      <c r="G929" s="68">
        <v>7.86</v>
      </c>
    </row>
    <row r="930" spans="1:7" ht="15" customHeight="1">
      <c r="A930" s="266" t="s">
        <v>1426</v>
      </c>
      <c r="B930" s="266"/>
      <c r="C930" s="62" t="s">
        <v>4</v>
      </c>
      <c r="D930" s="62" t="s">
        <v>1407</v>
      </c>
      <c r="E930" s="62" t="s">
        <v>1408</v>
      </c>
      <c r="F930" s="62" t="s">
        <v>1409</v>
      </c>
      <c r="G930" s="62" t="s">
        <v>1410</v>
      </c>
    </row>
    <row r="931" spans="1:7" ht="15" customHeight="1">
      <c r="A931" s="63" t="s">
        <v>1756</v>
      </c>
      <c r="B931" s="64" t="s">
        <v>1757</v>
      </c>
      <c r="C931" s="63" t="s">
        <v>13</v>
      </c>
      <c r="D931" s="63" t="s">
        <v>1429</v>
      </c>
      <c r="E931" s="65">
        <v>0.16309999999999999</v>
      </c>
      <c r="F931" s="66">
        <v>35.36</v>
      </c>
      <c r="G931" s="66">
        <v>5.76</v>
      </c>
    </row>
    <row r="932" spans="1:7" ht="15" customHeight="1">
      <c r="A932" s="63" t="s">
        <v>1434</v>
      </c>
      <c r="B932" s="64" t="s">
        <v>1505</v>
      </c>
      <c r="C932" s="63" t="s">
        <v>13</v>
      </c>
      <c r="D932" s="63" t="s">
        <v>1429</v>
      </c>
      <c r="E932" s="65">
        <v>5.4399999999999997E-2</v>
      </c>
      <c r="F932" s="66">
        <v>24.88</v>
      </c>
      <c r="G932" s="66">
        <v>1.35</v>
      </c>
    </row>
    <row r="933" spans="1:7" ht="18" customHeight="1">
      <c r="A933" s="67"/>
      <c r="B933" s="67"/>
      <c r="C933" s="67"/>
      <c r="D933" s="67"/>
      <c r="E933" s="267" t="s">
        <v>1436</v>
      </c>
      <c r="F933" s="267"/>
      <c r="G933" s="68">
        <v>7.11</v>
      </c>
    </row>
    <row r="934" spans="1:7" ht="15" customHeight="1">
      <c r="A934" s="67"/>
      <c r="B934" s="67"/>
      <c r="C934" s="67"/>
      <c r="D934" s="67"/>
      <c r="E934" s="284" t="s">
        <v>1441</v>
      </c>
      <c r="F934" s="284"/>
      <c r="G934" s="69">
        <v>14.97</v>
      </c>
    </row>
    <row r="935" spans="1:7" ht="9.9499999999999993" customHeight="1">
      <c r="A935" s="67"/>
      <c r="B935" s="67"/>
      <c r="C935" s="67"/>
      <c r="D935" s="67"/>
      <c r="E935" s="285"/>
      <c r="F935" s="285"/>
      <c r="G935" s="285"/>
    </row>
    <row r="936" spans="1:7" ht="20.100000000000001" customHeight="1">
      <c r="A936" s="265" t="s">
        <v>1758</v>
      </c>
      <c r="B936" s="265"/>
      <c r="C936" s="265"/>
      <c r="D936" s="265"/>
      <c r="E936" s="265"/>
      <c r="F936" s="265"/>
      <c r="G936" s="265"/>
    </row>
    <row r="937" spans="1:7" ht="15" customHeight="1">
      <c r="A937" s="266" t="s">
        <v>1406</v>
      </c>
      <c r="B937" s="266"/>
      <c r="C937" s="62" t="s">
        <v>4</v>
      </c>
      <c r="D937" s="62" t="s">
        <v>1407</v>
      </c>
      <c r="E937" s="62" t="s">
        <v>1408</v>
      </c>
      <c r="F937" s="62" t="s">
        <v>1409</v>
      </c>
      <c r="G937" s="62" t="s">
        <v>1410</v>
      </c>
    </row>
    <row r="938" spans="1:7" ht="15" customHeight="1">
      <c r="A938" s="63" t="s">
        <v>1759</v>
      </c>
      <c r="B938" s="64" t="s">
        <v>1760</v>
      </c>
      <c r="C938" s="63" t="s">
        <v>13</v>
      </c>
      <c r="D938" s="63" t="s">
        <v>1717</v>
      </c>
      <c r="E938" s="65">
        <v>1.4E-2</v>
      </c>
      <c r="F938" s="66">
        <v>28.28</v>
      </c>
      <c r="G938" s="66">
        <v>0.39</v>
      </c>
    </row>
    <row r="939" spans="1:7" ht="15" customHeight="1">
      <c r="A939" s="63" t="s">
        <v>1761</v>
      </c>
      <c r="B939" s="64" t="s">
        <v>1762</v>
      </c>
      <c r="C939" s="63" t="s">
        <v>13</v>
      </c>
      <c r="D939" s="63" t="s">
        <v>1717</v>
      </c>
      <c r="E939" s="65">
        <v>0.14030000000000001</v>
      </c>
      <c r="F939" s="66">
        <v>52.32</v>
      </c>
      <c r="G939" s="66">
        <v>7.34</v>
      </c>
    </row>
    <row r="940" spans="1:7" ht="15" customHeight="1">
      <c r="A940" s="67"/>
      <c r="B940" s="67"/>
      <c r="C940" s="67"/>
      <c r="D940" s="67"/>
      <c r="E940" s="267" t="s">
        <v>1425</v>
      </c>
      <c r="F940" s="267"/>
      <c r="G940" s="68">
        <v>7.73</v>
      </c>
    </row>
    <row r="941" spans="1:7" ht="15" customHeight="1">
      <c r="A941" s="266" t="s">
        <v>1426</v>
      </c>
      <c r="B941" s="266"/>
      <c r="C941" s="62" t="s">
        <v>4</v>
      </c>
      <c r="D941" s="62" t="s">
        <v>1407</v>
      </c>
      <c r="E941" s="62" t="s">
        <v>1408</v>
      </c>
      <c r="F941" s="62" t="s">
        <v>1409</v>
      </c>
      <c r="G941" s="62" t="s">
        <v>1410</v>
      </c>
    </row>
    <row r="942" spans="1:7" ht="15" customHeight="1">
      <c r="A942" s="63" t="s">
        <v>1756</v>
      </c>
      <c r="B942" s="64" t="s">
        <v>1757</v>
      </c>
      <c r="C942" s="63" t="s">
        <v>13</v>
      </c>
      <c r="D942" s="63" t="s">
        <v>1429</v>
      </c>
      <c r="E942" s="65">
        <v>0.3805</v>
      </c>
      <c r="F942" s="66">
        <v>35.36</v>
      </c>
      <c r="G942" s="66">
        <v>13.45</v>
      </c>
    </row>
    <row r="943" spans="1:7" ht="18" customHeight="1">
      <c r="A943" s="67"/>
      <c r="B943" s="67"/>
      <c r="C943" s="67"/>
      <c r="D943" s="67"/>
      <c r="E943" s="267" t="s">
        <v>1436</v>
      </c>
      <c r="F943" s="267"/>
      <c r="G943" s="68">
        <v>13.45</v>
      </c>
    </row>
    <row r="944" spans="1:7" ht="15" customHeight="1">
      <c r="A944" s="67"/>
      <c r="B944" s="67"/>
      <c r="C944" s="67"/>
      <c r="D944" s="67"/>
      <c r="E944" s="284" t="s">
        <v>1441</v>
      </c>
      <c r="F944" s="284"/>
      <c r="G944" s="69">
        <v>21.18</v>
      </c>
    </row>
    <row r="945" spans="1:7" ht="9.9499999999999993" customHeight="1">
      <c r="A945" s="67"/>
      <c r="B945" s="67"/>
      <c r="C945" s="67"/>
      <c r="D945" s="67"/>
      <c r="E945" s="285"/>
      <c r="F945" s="285"/>
      <c r="G945" s="285"/>
    </row>
    <row r="946" spans="1:7" ht="20.100000000000001" customHeight="1">
      <c r="A946" s="265" t="s">
        <v>1763</v>
      </c>
      <c r="B946" s="265"/>
      <c r="C946" s="265"/>
      <c r="D946" s="265"/>
      <c r="E946" s="265"/>
      <c r="F946" s="265"/>
      <c r="G946" s="265"/>
    </row>
    <row r="947" spans="1:7" ht="15" customHeight="1">
      <c r="A947" s="266" t="s">
        <v>1406</v>
      </c>
      <c r="B947" s="266"/>
      <c r="C947" s="62" t="s">
        <v>4</v>
      </c>
      <c r="D947" s="62" t="s">
        <v>1407</v>
      </c>
      <c r="E947" s="62" t="s">
        <v>1408</v>
      </c>
      <c r="F947" s="62" t="s">
        <v>1409</v>
      </c>
      <c r="G947" s="62" t="s">
        <v>1410</v>
      </c>
    </row>
    <row r="948" spans="1:7" ht="15" customHeight="1">
      <c r="A948" s="63" t="s">
        <v>1764</v>
      </c>
      <c r="B948" s="64" t="s">
        <v>1765</v>
      </c>
      <c r="C948" s="63" t="s">
        <v>13</v>
      </c>
      <c r="D948" s="63" t="s">
        <v>1717</v>
      </c>
      <c r="E948" s="65">
        <v>6.4000000000000001E-2</v>
      </c>
      <c r="F948" s="66">
        <v>64.459999999999994</v>
      </c>
      <c r="G948" s="66">
        <v>4.12</v>
      </c>
    </row>
    <row r="949" spans="1:7" ht="21" customHeight="1">
      <c r="A949" s="63" t="s">
        <v>1766</v>
      </c>
      <c r="B949" s="64" t="s">
        <v>1767</v>
      </c>
      <c r="C949" s="63" t="s">
        <v>13</v>
      </c>
      <c r="D949" s="63" t="s">
        <v>21</v>
      </c>
      <c r="E949" s="65">
        <v>1.5</v>
      </c>
      <c r="F949" s="66">
        <v>1.33</v>
      </c>
      <c r="G949" s="66">
        <v>1.99</v>
      </c>
    </row>
    <row r="950" spans="1:7" ht="15" customHeight="1">
      <c r="A950" s="63" t="s">
        <v>1768</v>
      </c>
      <c r="B950" s="64" t="s">
        <v>1769</v>
      </c>
      <c r="C950" s="63" t="s">
        <v>13</v>
      </c>
      <c r="D950" s="63" t="s">
        <v>1717</v>
      </c>
      <c r="E950" s="65">
        <v>0.3</v>
      </c>
      <c r="F950" s="66">
        <v>12.83</v>
      </c>
      <c r="G950" s="66">
        <v>3.84</v>
      </c>
    </row>
    <row r="951" spans="1:7" ht="15" customHeight="1">
      <c r="A951" s="63" t="s">
        <v>1770</v>
      </c>
      <c r="B951" s="64" t="s">
        <v>1771</v>
      </c>
      <c r="C951" s="63" t="s">
        <v>13</v>
      </c>
      <c r="D951" s="63" t="s">
        <v>1717</v>
      </c>
      <c r="E951" s="65">
        <v>0.32200000000000001</v>
      </c>
      <c r="F951" s="66">
        <v>104.5</v>
      </c>
      <c r="G951" s="66">
        <v>33.64</v>
      </c>
    </row>
    <row r="952" spans="1:7" ht="15" customHeight="1">
      <c r="A952" s="67"/>
      <c r="B952" s="67"/>
      <c r="C952" s="67"/>
      <c r="D952" s="67"/>
      <c r="E952" s="267" t="s">
        <v>1425</v>
      </c>
      <c r="F952" s="267"/>
      <c r="G952" s="68">
        <v>43.59</v>
      </c>
    </row>
    <row r="953" spans="1:7" ht="15" customHeight="1">
      <c r="A953" s="266" t="s">
        <v>1426</v>
      </c>
      <c r="B953" s="266"/>
      <c r="C953" s="62" t="s">
        <v>4</v>
      </c>
      <c r="D953" s="62" t="s">
        <v>1407</v>
      </c>
      <c r="E953" s="62" t="s">
        <v>1408</v>
      </c>
      <c r="F953" s="62" t="s">
        <v>1409</v>
      </c>
      <c r="G953" s="62" t="s">
        <v>1410</v>
      </c>
    </row>
    <row r="954" spans="1:7" ht="15" customHeight="1">
      <c r="A954" s="63" t="s">
        <v>1756</v>
      </c>
      <c r="B954" s="64" t="s">
        <v>1757</v>
      </c>
      <c r="C954" s="63" t="s">
        <v>13</v>
      </c>
      <c r="D954" s="63" t="s">
        <v>1429</v>
      </c>
      <c r="E954" s="65">
        <v>1.9</v>
      </c>
      <c r="F954" s="66">
        <v>35.36</v>
      </c>
      <c r="G954" s="66">
        <v>67.180000000000007</v>
      </c>
    </row>
    <row r="955" spans="1:7" ht="15" customHeight="1">
      <c r="A955" s="63" t="s">
        <v>1434</v>
      </c>
      <c r="B955" s="64" t="s">
        <v>1505</v>
      </c>
      <c r="C955" s="63" t="s">
        <v>13</v>
      </c>
      <c r="D955" s="63" t="s">
        <v>1429</v>
      </c>
      <c r="E955" s="65">
        <v>1.9</v>
      </c>
      <c r="F955" s="66">
        <v>24.88</v>
      </c>
      <c r="G955" s="66">
        <v>47.27</v>
      </c>
    </row>
    <row r="956" spans="1:7" ht="18" customHeight="1">
      <c r="A956" s="67"/>
      <c r="B956" s="67"/>
      <c r="C956" s="67"/>
      <c r="D956" s="67"/>
      <c r="E956" s="267" t="s">
        <v>1436</v>
      </c>
      <c r="F956" s="267"/>
      <c r="G956" s="68">
        <v>114.45</v>
      </c>
    </row>
    <row r="957" spans="1:7" ht="15" customHeight="1">
      <c r="A957" s="67"/>
      <c r="B957" s="67"/>
      <c r="C957" s="67"/>
      <c r="D957" s="67"/>
      <c r="E957" s="284" t="s">
        <v>1441</v>
      </c>
      <c r="F957" s="284"/>
      <c r="G957" s="69">
        <v>158.04</v>
      </c>
    </row>
    <row r="958" spans="1:7" ht="9.9499999999999993" customHeight="1">
      <c r="A958" s="67"/>
      <c r="B958" s="67"/>
      <c r="C958" s="67"/>
      <c r="D958" s="67"/>
      <c r="E958" s="285"/>
      <c r="F958" s="285"/>
      <c r="G958" s="285"/>
    </row>
    <row r="959" spans="1:7" ht="20.100000000000001" customHeight="1">
      <c r="A959" s="265" t="s">
        <v>1772</v>
      </c>
      <c r="B959" s="265"/>
      <c r="C959" s="265"/>
      <c r="D959" s="265"/>
      <c r="E959" s="265"/>
      <c r="F959" s="265"/>
      <c r="G959" s="265"/>
    </row>
    <row r="960" spans="1:7" ht="15" customHeight="1">
      <c r="A960" s="266" t="s">
        <v>1406</v>
      </c>
      <c r="B960" s="266"/>
      <c r="C960" s="62" t="s">
        <v>4</v>
      </c>
      <c r="D960" s="62" t="s">
        <v>1407</v>
      </c>
      <c r="E960" s="62" t="s">
        <v>1408</v>
      </c>
      <c r="F960" s="62" t="s">
        <v>1409</v>
      </c>
      <c r="G960" s="62" t="s">
        <v>1410</v>
      </c>
    </row>
    <row r="961" spans="1:7" ht="15" customHeight="1">
      <c r="A961" s="63" t="s">
        <v>1773</v>
      </c>
      <c r="B961" s="64" t="s">
        <v>1774</v>
      </c>
      <c r="C961" s="63" t="s">
        <v>13</v>
      </c>
      <c r="D961" s="63" t="s">
        <v>21</v>
      </c>
      <c r="E961" s="65">
        <v>1.8800000000000001E-2</v>
      </c>
      <c r="F961" s="66">
        <v>74.94</v>
      </c>
      <c r="G961" s="66">
        <v>1.4</v>
      </c>
    </row>
    <row r="962" spans="1:7" ht="21" customHeight="1">
      <c r="A962" s="63" t="s">
        <v>1775</v>
      </c>
      <c r="B962" s="64" t="s">
        <v>1776</v>
      </c>
      <c r="C962" s="63" t="s">
        <v>13</v>
      </c>
      <c r="D962" s="63" t="s">
        <v>21</v>
      </c>
      <c r="E962" s="65">
        <v>1</v>
      </c>
      <c r="F962" s="66">
        <v>7.11</v>
      </c>
      <c r="G962" s="66">
        <v>7.11</v>
      </c>
    </row>
    <row r="963" spans="1:7" ht="15" customHeight="1">
      <c r="A963" s="63" t="s">
        <v>1777</v>
      </c>
      <c r="B963" s="64" t="s">
        <v>1778</v>
      </c>
      <c r="C963" s="63" t="s">
        <v>13</v>
      </c>
      <c r="D963" s="63" t="s">
        <v>21</v>
      </c>
      <c r="E963" s="65">
        <v>2.06E-2</v>
      </c>
      <c r="F963" s="66">
        <v>2.86</v>
      </c>
      <c r="G963" s="66">
        <v>0.05</v>
      </c>
    </row>
    <row r="964" spans="1:7" ht="21" customHeight="1">
      <c r="A964" s="63" t="s">
        <v>1779</v>
      </c>
      <c r="B964" s="64" t="s">
        <v>1780</v>
      </c>
      <c r="C964" s="63" t="s">
        <v>13</v>
      </c>
      <c r="D964" s="63" t="s">
        <v>21</v>
      </c>
      <c r="E964" s="65">
        <v>2.5999999999999999E-2</v>
      </c>
      <c r="F964" s="66">
        <v>84.9</v>
      </c>
      <c r="G964" s="66">
        <v>2.2000000000000002</v>
      </c>
    </row>
    <row r="965" spans="1:7" ht="15" customHeight="1">
      <c r="A965" s="67"/>
      <c r="B965" s="67"/>
      <c r="C965" s="67"/>
      <c r="D965" s="67"/>
      <c r="E965" s="267" t="s">
        <v>1425</v>
      </c>
      <c r="F965" s="267"/>
      <c r="G965" s="68">
        <v>10.76</v>
      </c>
    </row>
    <row r="966" spans="1:7" ht="15" customHeight="1">
      <c r="A966" s="266" t="s">
        <v>1426</v>
      </c>
      <c r="B966" s="266"/>
      <c r="C966" s="62" t="s">
        <v>4</v>
      </c>
      <c r="D966" s="62" t="s">
        <v>1407</v>
      </c>
      <c r="E966" s="62" t="s">
        <v>1408</v>
      </c>
      <c r="F966" s="62" t="s">
        <v>1409</v>
      </c>
      <c r="G966" s="62" t="s">
        <v>1410</v>
      </c>
    </row>
    <row r="967" spans="1:7" ht="21" customHeight="1">
      <c r="A967" s="63" t="s">
        <v>1427</v>
      </c>
      <c r="B967" s="64" t="s">
        <v>1781</v>
      </c>
      <c r="C967" s="63" t="s">
        <v>13</v>
      </c>
      <c r="D967" s="63" t="s">
        <v>1429</v>
      </c>
      <c r="E967" s="65">
        <v>9.2399999999999996E-2</v>
      </c>
      <c r="F967" s="66">
        <v>27.02</v>
      </c>
      <c r="G967" s="66">
        <v>2.4900000000000002</v>
      </c>
    </row>
    <row r="968" spans="1:7" ht="21" customHeight="1">
      <c r="A968" s="63" t="s">
        <v>1430</v>
      </c>
      <c r="B968" s="64" t="s">
        <v>1782</v>
      </c>
      <c r="C968" s="63" t="s">
        <v>13</v>
      </c>
      <c r="D968" s="63" t="s">
        <v>1429</v>
      </c>
      <c r="E968" s="65">
        <v>9.2399999999999996E-2</v>
      </c>
      <c r="F968" s="66">
        <v>32.99</v>
      </c>
      <c r="G968" s="66">
        <v>3.04</v>
      </c>
    </row>
    <row r="969" spans="1:7" ht="18" customHeight="1">
      <c r="A969" s="67"/>
      <c r="B969" s="67"/>
      <c r="C969" s="67"/>
      <c r="D969" s="67"/>
      <c r="E969" s="267" t="s">
        <v>1436</v>
      </c>
      <c r="F969" s="267"/>
      <c r="G969" s="68">
        <v>5.53</v>
      </c>
    </row>
    <row r="970" spans="1:7" ht="15" customHeight="1">
      <c r="A970" s="67"/>
      <c r="B970" s="67"/>
      <c r="C970" s="67"/>
      <c r="D970" s="67"/>
      <c r="E970" s="284" t="s">
        <v>1441</v>
      </c>
      <c r="F970" s="284"/>
      <c r="G970" s="69">
        <v>16.29</v>
      </c>
    </row>
    <row r="971" spans="1:7" ht="9.9499999999999993" customHeight="1">
      <c r="A971" s="67"/>
      <c r="B971" s="67"/>
      <c r="C971" s="67"/>
      <c r="D971" s="67"/>
      <c r="E971" s="285"/>
      <c r="F971" s="285"/>
      <c r="G971" s="285"/>
    </row>
    <row r="972" spans="1:7" ht="20.100000000000001" customHeight="1">
      <c r="A972" s="265" t="s">
        <v>1783</v>
      </c>
      <c r="B972" s="265"/>
      <c r="C972" s="265"/>
      <c r="D972" s="265"/>
      <c r="E972" s="265"/>
      <c r="F972" s="265"/>
      <c r="G972" s="265"/>
    </row>
    <row r="973" spans="1:7" ht="15" customHeight="1">
      <c r="A973" s="266" t="s">
        <v>1406</v>
      </c>
      <c r="B973" s="266"/>
      <c r="C973" s="62" t="s">
        <v>4</v>
      </c>
      <c r="D973" s="62" t="s">
        <v>1407</v>
      </c>
      <c r="E973" s="62" t="s">
        <v>1408</v>
      </c>
      <c r="F973" s="62" t="s">
        <v>1409</v>
      </c>
      <c r="G973" s="62" t="s">
        <v>1410</v>
      </c>
    </row>
    <row r="974" spans="1:7" ht="15" customHeight="1">
      <c r="A974" s="63" t="s">
        <v>1773</v>
      </c>
      <c r="B974" s="64" t="s">
        <v>1774</v>
      </c>
      <c r="C974" s="63" t="s">
        <v>13</v>
      </c>
      <c r="D974" s="63" t="s">
        <v>21</v>
      </c>
      <c r="E974" s="65">
        <v>1.8800000000000001E-2</v>
      </c>
      <c r="F974" s="66">
        <v>74.94</v>
      </c>
      <c r="G974" s="66">
        <v>1.4</v>
      </c>
    </row>
    <row r="975" spans="1:7" ht="21" customHeight="1">
      <c r="A975" s="63" t="s">
        <v>1775</v>
      </c>
      <c r="B975" s="64" t="s">
        <v>1776</v>
      </c>
      <c r="C975" s="63" t="s">
        <v>13</v>
      </c>
      <c r="D975" s="63" t="s">
        <v>21</v>
      </c>
      <c r="E975" s="65">
        <v>1</v>
      </c>
      <c r="F975" s="66">
        <v>7.11</v>
      </c>
      <c r="G975" s="66">
        <v>7.11</v>
      </c>
    </row>
    <row r="976" spans="1:7" ht="15" customHeight="1">
      <c r="A976" s="63" t="s">
        <v>1777</v>
      </c>
      <c r="B976" s="64" t="s">
        <v>1778</v>
      </c>
      <c r="C976" s="63" t="s">
        <v>13</v>
      </c>
      <c r="D976" s="63" t="s">
        <v>21</v>
      </c>
      <c r="E976" s="65">
        <v>2.06E-2</v>
      </c>
      <c r="F976" s="66">
        <v>2.86</v>
      </c>
      <c r="G976" s="66">
        <v>0.05</v>
      </c>
    </row>
    <row r="977" spans="1:7" ht="21" customHeight="1">
      <c r="A977" s="63" t="s">
        <v>1779</v>
      </c>
      <c r="B977" s="64" t="s">
        <v>1780</v>
      </c>
      <c r="C977" s="63" t="s">
        <v>13</v>
      </c>
      <c r="D977" s="63" t="s">
        <v>21</v>
      </c>
      <c r="E977" s="65">
        <v>2.5999999999999999E-2</v>
      </c>
      <c r="F977" s="66">
        <v>84.9</v>
      </c>
      <c r="G977" s="66">
        <v>2.2000000000000002</v>
      </c>
    </row>
    <row r="978" spans="1:7" ht="15" customHeight="1">
      <c r="A978" s="67"/>
      <c r="B978" s="67"/>
      <c r="C978" s="67"/>
      <c r="D978" s="67"/>
      <c r="E978" s="267" t="s">
        <v>1425</v>
      </c>
      <c r="F978" s="267"/>
      <c r="G978" s="68">
        <v>10.76</v>
      </c>
    </row>
    <row r="979" spans="1:7" ht="15" customHeight="1">
      <c r="A979" s="266" t="s">
        <v>1426</v>
      </c>
      <c r="B979" s="266"/>
      <c r="C979" s="62" t="s">
        <v>4</v>
      </c>
      <c r="D979" s="62" t="s">
        <v>1407</v>
      </c>
      <c r="E979" s="62" t="s">
        <v>1408</v>
      </c>
      <c r="F979" s="62" t="s">
        <v>1409</v>
      </c>
      <c r="G979" s="62" t="s">
        <v>1410</v>
      </c>
    </row>
    <row r="980" spans="1:7" ht="21" customHeight="1">
      <c r="A980" s="63" t="s">
        <v>1427</v>
      </c>
      <c r="B980" s="64" t="s">
        <v>1781</v>
      </c>
      <c r="C980" s="63" t="s">
        <v>13</v>
      </c>
      <c r="D980" s="63" t="s">
        <v>1429</v>
      </c>
      <c r="E980" s="65">
        <v>9.2399999999999996E-2</v>
      </c>
      <c r="F980" s="66">
        <v>27.02</v>
      </c>
      <c r="G980" s="66">
        <v>2.4900000000000002</v>
      </c>
    </row>
    <row r="981" spans="1:7" ht="21" customHeight="1">
      <c r="A981" s="63" t="s">
        <v>1430</v>
      </c>
      <c r="B981" s="64" t="s">
        <v>1782</v>
      </c>
      <c r="C981" s="63" t="s">
        <v>13</v>
      </c>
      <c r="D981" s="63" t="s">
        <v>1429</v>
      </c>
      <c r="E981" s="65">
        <v>9.2399999999999996E-2</v>
      </c>
      <c r="F981" s="66">
        <v>32.99</v>
      </c>
      <c r="G981" s="66">
        <v>3.04</v>
      </c>
    </row>
    <row r="982" spans="1:7" ht="18" customHeight="1">
      <c r="A982" s="67"/>
      <c r="B982" s="67"/>
      <c r="C982" s="67"/>
      <c r="D982" s="67"/>
      <c r="E982" s="267" t="s">
        <v>1436</v>
      </c>
      <c r="F982" s="267"/>
      <c r="G982" s="68">
        <v>5.53</v>
      </c>
    </row>
    <row r="983" spans="1:7" ht="15" customHeight="1">
      <c r="A983" s="67"/>
      <c r="B983" s="67"/>
      <c r="C983" s="67"/>
      <c r="D983" s="67"/>
      <c r="E983" s="284" t="s">
        <v>1441</v>
      </c>
      <c r="F983" s="284"/>
      <c r="G983" s="69">
        <v>16.29</v>
      </c>
    </row>
    <row r="984" spans="1:7" ht="9.9499999999999993" customHeight="1">
      <c r="A984" s="67"/>
      <c r="B984" s="67"/>
      <c r="C984" s="67"/>
      <c r="D984" s="67"/>
      <c r="E984" s="285"/>
      <c r="F984" s="285"/>
      <c r="G984" s="285"/>
    </row>
    <row r="985" spans="1:7" ht="20.100000000000001" customHeight="1">
      <c r="A985" s="265" t="s">
        <v>1784</v>
      </c>
      <c r="B985" s="265"/>
      <c r="C985" s="265"/>
      <c r="D985" s="265"/>
      <c r="E985" s="265"/>
      <c r="F985" s="265"/>
      <c r="G985" s="265"/>
    </row>
    <row r="986" spans="1:7" ht="15" customHeight="1">
      <c r="A986" s="266" t="s">
        <v>1406</v>
      </c>
      <c r="B986" s="266"/>
      <c r="C986" s="62" t="s">
        <v>4</v>
      </c>
      <c r="D986" s="62" t="s">
        <v>1407</v>
      </c>
      <c r="E986" s="62" t="s">
        <v>1408</v>
      </c>
      <c r="F986" s="62" t="s">
        <v>1409</v>
      </c>
      <c r="G986" s="62" t="s">
        <v>1410</v>
      </c>
    </row>
    <row r="987" spans="1:7" ht="15" customHeight="1">
      <c r="A987" s="63" t="s">
        <v>1773</v>
      </c>
      <c r="B987" s="64" t="s">
        <v>1774</v>
      </c>
      <c r="C987" s="63" t="s">
        <v>13</v>
      </c>
      <c r="D987" s="63" t="s">
        <v>21</v>
      </c>
      <c r="E987" s="65">
        <v>2.12E-2</v>
      </c>
      <c r="F987" s="66">
        <v>74.94</v>
      </c>
      <c r="G987" s="66">
        <v>1.58</v>
      </c>
    </row>
    <row r="988" spans="1:7" ht="21" customHeight="1">
      <c r="A988" s="63" t="s">
        <v>1785</v>
      </c>
      <c r="B988" s="64" t="s">
        <v>1786</v>
      </c>
      <c r="C988" s="63" t="s">
        <v>13</v>
      </c>
      <c r="D988" s="63" t="s">
        <v>21</v>
      </c>
      <c r="E988" s="65">
        <v>1</v>
      </c>
      <c r="F988" s="66">
        <v>19.68</v>
      </c>
      <c r="G988" s="66">
        <v>19.68</v>
      </c>
    </row>
    <row r="989" spans="1:7" ht="15" customHeight="1">
      <c r="A989" s="63" t="s">
        <v>1777</v>
      </c>
      <c r="B989" s="64" t="s">
        <v>1778</v>
      </c>
      <c r="C989" s="63" t="s">
        <v>13</v>
      </c>
      <c r="D989" s="63" t="s">
        <v>21</v>
      </c>
      <c r="E989" s="65">
        <v>2.3300000000000001E-2</v>
      </c>
      <c r="F989" s="66">
        <v>2.86</v>
      </c>
      <c r="G989" s="66">
        <v>0.06</v>
      </c>
    </row>
    <row r="990" spans="1:7" ht="21" customHeight="1">
      <c r="A990" s="63" t="s">
        <v>1779</v>
      </c>
      <c r="B990" s="64" t="s">
        <v>1780</v>
      </c>
      <c r="C990" s="63" t="s">
        <v>13</v>
      </c>
      <c r="D990" s="63" t="s">
        <v>21</v>
      </c>
      <c r="E990" s="65">
        <v>3.5999999999999997E-2</v>
      </c>
      <c r="F990" s="66">
        <v>84.9</v>
      </c>
      <c r="G990" s="66">
        <v>3.05</v>
      </c>
    </row>
    <row r="991" spans="1:7" ht="15" customHeight="1">
      <c r="A991" s="67"/>
      <c r="B991" s="67"/>
      <c r="C991" s="67"/>
      <c r="D991" s="67"/>
      <c r="E991" s="267" t="s">
        <v>1425</v>
      </c>
      <c r="F991" s="267"/>
      <c r="G991" s="68">
        <v>24.37</v>
      </c>
    </row>
    <row r="992" spans="1:7" ht="15" customHeight="1">
      <c r="A992" s="266" t="s">
        <v>1426</v>
      </c>
      <c r="B992" s="266"/>
      <c r="C992" s="62" t="s">
        <v>4</v>
      </c>
      <c r="D992" s="62" t="s">
        <v>1407</v>
      </c>
      <c r="E992" s="62" t="s">
        <v>1408</v>
      </c>
      <c r="F992" s="62" t="s">
        <v>1409</v>
      </c>
      <c r="G992" s="62" t="s">
        <v>1410</v>
      </c>
    </row>
    <row r="993" spans="1:7" ht="21" customHeight="1">
      <c r="A993" s="63" t="s">
        <v>1427</v>
      </c>
      <c r="B993" s="64" t="s">
        <v>1781</v>
      </c>
      <c r="C993" s="63" t="s">
        <v>13</v>
      </c>
      <c r="D993" s="63" t="s">
        <v>1429</v>
      </c>
      <c r="E993" s="65">
        <v>0.10349999999999999</v>
      </c>
      <c r="F993" s="66">
        <v>27.02</v>
      </c>
      <c r="G993" s="66">
        <v>2.79</v>
      </c>
    </row>
    <row r="994" spans="1:7" ht="21" customHeight="1">
      <c r="A994" s="63" t="s">
        <v>1430</v>
      </c>
      <c r="B994" s="64" t="s">
        <v>1782</v>
      </c>
      <c r="C994" s="63" t="s">
        <v>13</v>
      </c>
      <c r="D994" s="63" t="s">
        <v>1429</v>
      </c>
      <c r="E994" s="65">
        <v>0.10349999999999999</v>
      </c>
      <c r="F994" s="66">
        <v>32.99</v>
      </c>
      <c r="G994" s="66">
        <v>3.41</v>
      </c>
    </row>
    <row r="995" spans="1:7" ht="18" customHeight="1">
      <c r="A995" s="67"/>
      <c r="B995" s="67"/>
      <c r="C995" s="67"/>
      <c r="D995" s="67"/>
      <c r="E995" s="267" t="s">
        <v>1436</v>
      </c>
      <c r="F995" s="267"/>
      <c r="G995" s="68">
        <v>6.2</v>
      </c>
    </row>
    <row r="996" spans="1:7" ht="15" customHeight="1">
      <c r="A996" s="67"/>
      <c r="B996" s="67"/>
      <c r="C996" s="67"/>
      <c r="D996" s="67"/>
      <c r="E996" s="284" t="s">
        <v>1441</v>
      </c>
      <c r="F996" s="284"/>
      <c r="G996" s="69">
        <v>30.57</v>
      </c>
    </row>
    <row r="997" spans="1:7" ht="9.9499999999999993" customHeight="1">
      <c r="A997" s="67"/>
      <c r="B997" s="67"/>
      <c r="C997" s="67"/>
      <c r="D997" s="67"/>
      <c r="E997" s="285"/>
      <c r="F997" s="285"/>
      <c r="G997" s="285"/>
    </row>
    <row r="998" spans="1:7" ht="20.100000000000001" customHeight="1">
      <c r="A998" s="265" t="s">
        <v>1787</v>
      </c>
      <c r="B998" s="265"/>
      <c r="C998" s="265"/>
      <c r="D998" s="265"/>
      <c r="E998" s="265"/>
      <c r="F998" s="265"/>
      <c r="G998" s="265"/>
    </row>
    <row r="999" spans="1:7" ht="15" customHeight="1">
      <c r="A999" s="266" t="s">
        <v>1406</v>
      </c>
      <c r="B999" s="266"/>
      <c r="C999" s="62" t="s">
        <v>4</v>
      </c>
      <c r="D999" s="62" t="s">
        <v>1407</v>
      </c>
      <c r="E999" s="62" t="s">
        <v>1408</v>
      </c>
      <c r="F999" s="62" t="s">
        <v>1409</v>
      </c>
      <c r="G999" s="62" t="s">
        <v>1410</v>
      </c>
    </row>
    <row r="1000" spans="1:7" ht="15" customHeight="1">
      <c r="A1000" s="63" t="s">
        <v>1773</v>
      </c>
      <c r="B1000" s="64" t="s">
        <v>1774</v>
      </c>
      <c r="C1000" s="63" t="s">
        <v>13</v>
      </c>
      <c r="D1000" s="63" t="s">
        <v>21</v>
      </c>
      <c r="E1000" s="65">
        <v>2.12E-2</v>
      </c>
      <c r="F1000" s="66">
        <v>74.94</v>
      </c>
      <c r="G1000" s="66">
        <v>1.58</v>
      </c>
    </row>
    <row r="1001" spans="1:7" ht="15" customHeight="1">
      <c r="A1001" s="63" t="s">
        <v>1777</v>
      </c>
      <c r="B1001" s="64" t="s">
        <v>1778</v>
      </c>
      <c r="C1001" s="63" t="s">
        <v>13</v>
      </c>
      <c r="D1001" s="63" t="s">
        <v>21</v>
      </c>
      <c r="E1001" s="65">
        <v>2.69E-2</v>
      </c>
      <c r="F1001" s="66">
        <v>2.86</v>
      </c>
      <c r="G1001" s="66">
        <v>7.0000000000000007E-2</v>
      </c>
    </row>
    <row r="1002" spans="1:7" ht="21" customHeight="1">
      <c r="A1002" s="63" t="s">
        <v>1779</v>
      </c>
      <c r="B1002" s="64" t="s">
        <v>1780</v>
      </c>
      <c r="C1002" s="63" t="s">
        <v>13</v>
      </c>
      <c r="D1002" s="63" t="s">
        <v>21</v>
      </c>
      <c r="E1002" s="65">
        <v>2.7E-2</v>
      </c>
      <c r="F1002" s="66">
        <v>84.9</v>
      </c>
      <c r="G1002" s="66">
        <v>2.29</v>
      </c>
    </row>
    <row r="1003" spans="1:7" ht="21" customHeight="1">
      <c r="A1003" s="63" t="s">
        <v>1788</v>
      </c>
      <c r="B1003" s="64" t="s">
        <v>1789</v>
      </c>
      <c r="C1003" s="63" t="s">
        <v>13</v>
      </c>
      <c r="D1003" s="63" t="s">
        <v>21</v>
      </c>
      <c r="E1003" s="65">
        <v>1</v>
      </c>
      <c r="F1003" s="66">
        <v>18.86</v>
      </c>
      <c r="G1003" s="66">
        <v>18.86</v>
      </c>
    </row>
    <row r="1004" spans="1:7" ht="15" customHeight="1">
      <c r="A1004" s="67"/>
      <c r="B1004" s="67"/>
      <c r="C1004" s="67"/>
      <c r="D1004" s="67"/>
      <c r="E1004" s="267" t="s">
        <v>1425</v>
      </c>
      <c r="F1004" s="267"/>
      <c r="G1004" s="68">
        <v>22.8</v>
      </c>
    </row>
    <row r="1005" spans="1:7" ht="15" customHeight="1">
      <c r="A1005" s="266" t="s">
        <v>1426</v>
      </c>
      <c r="B1005" s="266"/>
      <c r="C1005" s="62" t="s">
        <v>4</v>
      </c>
      <c r="D1005" s="62" t="s">
        <v>1407</v>
      </c>
      <c r="E1005" s="62" t="s">
        <v>1408</v>
      </c>
      <c r="F1005" s="62" t="s">
        <v>1409</v>
      </c>
      <c r="G1005" s="62" t="s">
        <v>1410</v>
      </c>
    </row>
    <row r="1006" spans="1:7" ht="21" customHeight="1">
      <c r="A1006" s="63" t="s">
        <v>1427</v>
      </c>
      <c r="B1006" s="64" t="s">
        <v>1781</v>
      </c>
      <c r="C1006" s="63" t="s">
        <v>13</v>
      </c>
      <c r="D1006" s="63" t="s">
        <v>1429</v>
      </c>
      <c r="E1006" s="65">
        <v>0.1547</v>
      </c>
      <c r="F1006" s="66">
        <v>27.02</v>
      </c>
      <c r="G1006" s="66">
        <v>4.17</v>
      </c>
    </row>
    <row r="1007" spans="1:7" ht="21" customHeight="1">
      <c r="A1007" s="63" t="s">
        <v>1430</v>
      </c>
      <c r="B1007" s="64" t="s">
        <v>1782</v>
      </c>
      <c r="C1007" s="63" t="s">
        <v>13</v>
      </c>
      <c r="D1007" s="63" t="s">
        <v>1429</v>
      </c>
      <c r="E1007" s="65">
        <v>0.1547</v>
      </c>
      <c r="F1007" s="66">
        <v>32.99</v>
      </c>
      <c r="G1007" s="66">
        <v>5.0999999999999996</v>
      </c>
    </row>
    <row r="1008" spans="1:7" ht="18" customHeight="1">
      <c r="A1008" s="67"/>
      <c r="B1008" s="67"/>
      <c r="C1008" s="67"/>
      <c r="D1008" s="67"/>
      <c r="E1008" s="267" t="s">
        <v>1436</v>
      </c>
      <c r="F1008" s="267"/>
      <c r="G1008" s="68">
        <v>9.27</v>
      </c>
    </row>
    <row r="1009" spans="1:7" ht="15" customHeight="1">
      <c r="A1009" s="67"/>
      <c r="B1009" s="67"/>
      <c r="C1009" s="67"/>
      <c r="D1009" s="67"/>
      <c r="E1009" s="284" t="s">
        <v>1441</v>
      </c>
      <c r="F1009" s="284"/>
      <c r="G1009" s="69">
        <v>32.07</v>
      </c>
    </row>
    <row r="1010" spans="1:7" ht="9.9499999999999993" customHeight="1">
      <c r="A1010" s="67"/>
      <c r="B1010" s="67"/>
      <c r="C1010" s="67"/>
      <c r="D1010" s="67"/>
      <c r="E1010" s="285"/>
      <c r="F1010" s="285"/>
      <c r="G1010" s="285"/>
    </row>
    <row r="1011" spans="1:7" ht="20.100000000000001" customHeight="1">
      <c r="A1011" s="265" t="s">
        <v>1790</v>
      </c>
      <c r="B1011" s="265"/>
      <c r="C1011" s="265"/>
      <c r="D1011" s="265"/>
      <c r="E1011" s="265"/>
      <c r="F1011" s="265"/>
      <c r="G1011" s="265"/>
    </row>
    <row r="1012" spans="1:7" ht="15" customHeight="1">
      <c r="A1012" s="266" t="s">
        <v>1406</v>
      </c>
      <c r="B1012" s="266"/>
      <c r="C1012" s="62" t="s">
        <v>4</v>
      </c>
      <c r="D1012" s="62" t="s">
        <v>1407</v>
      </c>
      <c r="E1012" s="62" t="s">
        <v>1408</v>
      </c>
      <c r="F1012" s="62" t="s">
        <v>1409</v>
      </c>
      <c r="G1012" s="62" t="s">
        <v>1410</v>
      </c>
    </row>
    <row r="1013" spans="1:7" ht="15" customHeight="1">
      <c r="A1013" s="63" t="s">
        <v>1773</v>
      </c>
      <c r="B1013" s="64" t="s">
        <v>1774</v>
      </c>
      <c r="C1013" s="63" t="s">
        <v>13</v>
      </c>
      <c r="D1013" s="63" t="s">
        <v>21</v>
      </c>
      <c r="E1013" s="65">
        <v>3.1800000000000002E-2</v>
      </c>
      <c r="F1013" s="66">
        <v>74.94</v>
      </c>
      <c r="G1013" s="66">
        <v>2.38</v>
      </c>
    </row>
    <row r="1014" spans="1:7" ht="15" customHeight="1">
      <c r="A1014" s="63" t="s">
        <v>1777</v>
      </c>
      <c r="B1014" s="64" t="s">
        <v>1778</v>
      </c>
      <c r="C1014" s="63" t="s">
        <v>13</v>
      </c>
      <c r="D1014" s="63" t="s">
        <v>21</v>
      </c>
      <c r="E1014" s="65">
        <v>3.6999999999999998E-2</v>
      </c>
      <c r="F1014" s="66">
        <v>2.86</v>
      </c>
      <c r="G1014" s="66">
        <v>0.1</v>
      </c>
    </row>
    <row r="1015" spans="1:7" ht="21" customHeight="1">
      <c r="A1015" s="63" t="s">
        <v>1779</v>
      </c>
      <c r="B1015" s="64" t="s">
        <v>1780</v>
      </c>
      <c r="C1015" s="63" t="s">
        <v>13</v>
      </c>
      <c r="D1015" s="63" t="s">
        <v>21</v>
      </c>
      <c r="E1015" s="65">
        <v>5.3999999999999999E-2</v>
      </c>
      <c r="F1015" s="66">
        <v>84.9</v>
      </c>
      <c r="G1015" s="66">
        <v>4.58</v>
      </c>
    </row>
    <row r="1016" spans="1:7" ht="21" customHeight="1">
      <c r="A1016" s="63" t="s">
        <v>1791</v>
      </c>
      <c r="B1016" s="64" t="s">
        <v>1792</v>
      </c>
      <c r="C1016" s="63" t="s">
        <v>13</v>
      </c>
      <c r="D1016" s="63" t="s">
        <v>21</v>
      </c>
      <c r="E1016" s="65">
        <v>1</v>
      </c>
      <c r="F1016" s="66">
        <v>44.41</v>
      </c>
      <c r="G1016" s="66">
        <v>44.41</v>
      </c>
    </row>
    <row r="1017" spans="1:7" ht="15" customHeight="1">
      <c r="A1017" s="67"/>
      <c r="B1017" s="67"/>
      <c r="C1017" s="67"/>
      <c r="D1017" s="67"/>
      <c r="E1017" s="267" t="s">
        <v>1425</v>
      </c>
      <c r="F1017" s="267"/>
      <c r="G1017" s="68">
        <v>51.47</v>
      </c>
    </row>
    <row r="1018" spans="1:7" ht="15" customHeight="1">
      <c r="A1018" s="266" t="s">
        <v>1426</v>
      </c>
      <c r="B1018" s="266"/>
      <c r="C1018" s="62" t="s">
        <v>4</v>
      </c>
      <c r="D1018" s="62" t="s">
        <v>1407</v>
      </c>
      <c r="E1018" s="62" t="s">
        <v>1408</v>
      </c>
      <c r="F1018" s="62" t="s">
        <v>1409</v>
      </c>
      <c r="G1018" s="62" t="s">
        <v>1410</v>
      </c>
    </row>
    <row r="1019" spans="1:7" ht="21" customHeight="1">
      <c r="A1019" s="63" t="s">
        <v>1427</v>
      </c>
      <c r="B1019" s="64" t="s">
        <v>1781</v>
      </c>
      <c r="C1019" s="63" t="s">
        <v>13</v>
      </c>
      <c r="D1019" s="63" t="s">
        <v>1429</v>
      </c>
      <c r="E1019" s="65">
        <v>0.2077</v>
      </c>
      <c r="F1019" s="66">
        <v>27.02</v>
      </c>
      <c r="G1019" s="66">
        <v>5.61</v>
      </c>
    </row>
    <row r="1020" spans="1:7" ht="21" customHeight="1">
      <c r="A1020" s="63" t="s">
        <v>1430</v>
      </c>
      <c r="B1020" s="64" t="s">
        <v>1782</v>
      </c>
      <c r="C1020" s="63" t="s">
        <v>13</v>
      </c>
      <c r="D1020" s="63" t="s">
        <v>1429</v>
      </c>
      <c r="E1020" s="65">
        <v>0.2077</v>
      </c>
      <c r="F1020" s="66">
        <v>32.99</v>
      </c>
      <c r="G1020" s="66">
        <v>6.85</v>
      </c>
    </row>
    <row r="1021" spans="1:7" ht="18" customHeight="1">
      <c r="A1021" s="67"/>
      <c r="B1021" s="67"/>
      <c r="C1021" s="67"/>
      <c r="D1021" s="67"/>
      <c r="E1021" s="267" t="s">
        <v>1436</v>
      </c>
      <c r="F1021" s="267"/>
      <c r="G1021" s="68">
        <v>12.46</v>
      </c>
    </row>
    <row r="1022" spans="1:7" ht="15" customHeight="1">
      <c r="A1022" s="67"/>
      <c r="B1022" s="67"/>
      <c r="C1022" s="67"/>
      <c r="D1022" s="67"/>
      <c r="E1022" s="284" t="s">
        <v>1441</v>
      </c>
      <c r="F1022" s="284"/>
      <c r="G1022" s="69">
        <v>63.93</v>
      </c>
    </row>
    <row r="1023" spans="1:7" ht="9.9499999999999993" customHeight="1">
      <c r="A1023" s="67"/>
      <c r="B1023" s="67"/>
      <c r="C1023" s="67"/>
      <c r="D1023" s="67"/>
      <c r="E1023" s="285"/>
      <c r="F1023" s="285"/>
      <c r="G1023" s="285"/>
    </row>
    <row r="1024" spans="1:7" ht="20.100000000000001" customHeight="1">
      <c r="A1024" s="265" t="s">
        <v>1793</v>
      </c>
      <c r="B1024" s="265"/>
      <c r="C1024" s="265"/>
      <c r="D1024" s="265"/>
      <c r="E1024" s="265"/>
      <c r="F1024" s="265"/>
      <c r="G1024" s="265"/>
    </row>
    <row r="1025" spans="1:7" ht="15" customHeight="1">
      <c r="A1025" s="266" t="s">
        <v>1406</v>
      </c>
      <c r="B1025" s="266"/>
      <c r="C1025" s="62" t="s">
        <v>4</v>
      </c>
      <c r="D1025" s="62" t="s">
        <v>1407</v>
      </c>
      <c r="E1025" s="62" t="s">
        <v>1408</v>
      </c>
      <c r="F1025" s="62" t="s">
        <v>1409</v>
      </c>
      <c r="G1025" s="62" t="s">
        <v>1410</v>
      </c>
    </row>
    <row r="1026" spans="1:7" ht="15" customHeight="1">
      <c r="A1026" s="63" t="s">
        <v>1773</v>
      </c>
      <c r="B1026" s="64" t="s">
        <v>1774</v>
      </c>
      <c r="C1026" s="63" t="s">
        <v>13</v>
      </c>
      <c r="D1026" s="63" t="s">
        <v>21</v>
      </c>
      <c r="E1026" s="65">
        <v>3.1800000000000002E-2</v>
      </c>
      <c r="F1026" s="66">
        <v>74.94</v>
      </c>
      <c r="G1026" s="66">
        <v>2.38</v>
      </c>
    </row>
    <row r="1027" spans="1:7" ht="15" customHeight="1">
      <c r="A1027" s="63" t="s">
        <v>1777</v>
      </c>
      <c r="B1027" s="64" t="s">
        <v>1778</v>
      </c>
      <c r="C1027" s="63" t="s">
        <v>13</v>
      </c>
      <c r="D1027" s="63" t="s">
        <v>21</v>
      </c>
      <c r="E1027" s="65">
        <v>3.6999999999999998E-2</v>
      </c>
      <c r="F1027" s="66">
        <v>2.86</v>
      </c>
      <c r="G1027" s="66">
        <v>0.1</v>
      </c>
    </row>
    <row r="1028" spans="1:7" ht="21" customHeight="1">
      <c r="A1028" s="63" t="s">
        <v>1779</v>
      </c>
      <c r="B1028" s="64" t="s">
        <v>1780</v>
      </c>
      <c r="C1028" s="63" t="s">
        <v>13</v>
      </c>
      <c r="D1028" s="63" t="s">
        <v>21</v>
      </c>
      <c r="E1028" s="65">
        <v>5.3999999999999999E-2</v>
      </c>
      <c r="F1028" s="66">
        <v>84.9</v>
      </c>
      <c r="G1028" s="66">
        <v>4.58</v>
      </c>
    </row>
    <row r="1029" spans="1:7" ht="21" customHeight="1">
      <c r="A1029" s="63" t="s">
        <v>1791</v>
      </c>
      <c r="B1029" s="64" t="s">
        <v>1792</v>
      </c>
      <c r="C1029" s="63" t="s">
        <v>13</v>
      </c>
      <c r="D1029" s="63" t="s">
        <v>21</v>
      </c>
      <c r="E1029" s="65">
        <v>1</v>
      </c>
      <c r="F1029" s="66">
        <v>44.41</v>
      </c>
      <c r="G1029" s="66">
        <v>44.41</v>
      </c>
    </row>
    <row r="1030" spans="1:7" ht="15" customHeight="1">
      <c r="A1030" s="67"/>
      <c r="B1030" s="67"/>
      <c r="C1030" s="67"/>
      <c r="D1030" s="67"/>
      <c r="E1030" s="267" t="s">
        <v>1425</v>
      </c>
      <c r="F1030" s="267"/>
      <c r="G1030" s="68">
        <v>51.47</v>
      </c>
    </row>
    <row r="1031" spans="1:7" ht="15" customHeight="1">
      <c r="A1031" s="266" t="s">
        <v>1426</v>
      </c>
      <c r="B1031" s="266"/>
      <c r="C1031" s="62" t="s">
        <v>4</v>
      </c>
      <c r="D1031" s="62" t="s">
        <v>1407</v>
      </c>
      <c r="E1031" s="62" t="s">
        <v>1408</v>
      </c>
      <c r="F1031" s="62" t="s">
        <v>1409</v>
      </c>
      <c r="G1031" s="62" t="s">
        <v>1410</v>
      </c>
    </row>
    <row r="1032" spans="1:7" ht="21" customHeight="1">
      <c r="A1032" s="63" t="s">
        <v>1427</v>
      </c>
      <c r="B1032" s="64" t="s">
        <v>1781</v>
      </c>
      <c r="C1032" s="63" t="s">
        <v>13</v>
      </c>
      <c r="D1032" s="63" t="s">
        <v>1429</v>
      </c>
      <c r="E1032" s="65">
        <v>0.2077</v>
      </c>
      <c r="F1032" s="66">
        <v>27.02</v>
      </c>
      <c r="G1032" s="66">
        <v>5.61</v>
      </c>
    </row>
    <row r="1033" spans="1:7" ht="21" customHeight="1">
      <c r="A1033" s="63" t="s">
        <v>1430</v>
      </c>
      <c r="B1033" s="64" t="s">
        <v>1782</v>
      </c>
      <c r="C1033" s="63" t="s">
        <v>13</v>
      </c>
      <c r="D1033" s="63" t="s">
        <v>1429</v>
      </c>
      <c r="E1033" s="65">
        <v>0.2077</v>
      </c>
      <c r="F1033" s="66">
        <v>32.99</v>
      </c>
      <c r="G1033" s="66">
        <v>6.85</v>
      </c>
    </row>
    <row r="1034" spans="1:7" ht="18" customHeight="1">
      <c r="A1034" s="67"/>
      <c r="B1034" s="67"/>
      <c r="C1034" s="67"/>
      <c r="D1034" s="67"/>
      <c r="E1034" s="267" t="s">
        <v>1436</v>
      </c>
      <c r="F1034" s="267"/>
      <c r="G1034" s="68">
        <v>12.46</v>
      </c>
    </row>
    <row r="1035" spans="1:7" ht="15" customHeight="1">
      <c r="A1035" s="67"/>
      <c r="B1035" s="67"/>
      <c r="C1035" s="67"/>
      <c r="D1035" s="67"/>
      <c r="E1035" s="284" t="s">
        <v>1441</v>
      </c>
      <c r="F1035" s="284"/>
      <c r="G1035" s="69">
        <v>63.93</v>
      </c>
    </row>
    <row r="1036" spans="1:7" ht="9.9499999999999993" customHeight="1">
      <c r="A1036" s="67"/>
      <c r="B1036" s="67"/>
      <c r="C1036" s="67"/>
      <c r="D1036" s="67"/>
      <c r="E1036" s="285"/>
      <c r="F1036" s="285"/>
      <c r="G1036" s="285"/>
    </row>
    <row r="1037" spans="1:7" ht="20.100000000000001" customHeight="1">
      <c r="A1037" s="265" t="s">
        <v>1794</v>
      </c>
      <c r="B1037" s="265"/>
      <c r="C1037" s="265"/>
      <c r="D1037" s="265"/>
      <c r="E1037" s="265"/>
      <c r="F1037" s="265"/>
      <c r="G1037" s="265"/>
    </row>
    <row r="1038" spans="1:7" ht="15" customHeight="1">
      <c r="A1038" s="266" t="s">
        <v>1795</v>
      </c>
      <c r="B1038" s="266"/>
      <c r="C1038" s="62" t="s">
        <v>4</v>
      </c>
      <c r="D1038" s="62" t="s">
        <v>1407</v>
      </c>
      <c r="E1038" s="62" t="s">
        <v>1408</v>
      </c>
      <c r="F1038" s="62" t="s">
        <v>1409</v>
      </c>
      <c r="G1038" s="62" t="s">
        <v>1410</v>
      </c>
    </row>
    <row r="1039" spans="1:7" ht="15" customHeight="1">
      <c r="A1039" s="63" t="s">
        <v>1796</v>
      </c>
      <c r="B1039" s="64" t="s">
        <v>1797</v>
      </c>
      <c r="C1039" s="63" t="s">
        <v>22</v>
      </c>
      <c r="D1039" s="63" t="s">
        <v>21</v>
      </c>
      <c r="E1039" s="65">
        <v>1</v>
      </c>
      <c r="F1039" s="66">
        <v>30446.67</v>
      </c>
      <c r="G1039" s="66">
        <v>30446.67</v>
      </c>
    </row>
    <row r="1040" spans="1:7" ht="15" customHeight="1">
      <c r="A1040" s="67"/>
      <c r="B1040" s="67"/>
      <c r="C1040" s="67"/>
      <c r="D1040" s="67"/>
      <c r="E1040" s="267" t="s">
        <v>1798</v>
      </c>
      <c r="F1040" s="267"/>
      <c r="G1040" s="68">
        <v>30446.67</v>
      </c>
    </row>
    <row r="1041" spans="1:7" ht="15" customHeight="1">
      <c r="A1041" s="266" t="s">
        <v>1437</v>
      </c>
      <c r="B1041" s="266"/>
      <c r="C1041" s="62" t="s">
        <v>4</v>
      </c>
      <c r="D1041" s="62" t="s">
        <v>1407</v>
      </c>
      <c r="E1041" s="62" t="s">
        <v>1408</v>
      </c>
      <c r="F1041" s="62" t="s">
        <v>1409</v>
      </c>
      <c r="G1041" s="62" t="s">
        <v>1410</v>
      </c>
    </row>
    <row r="1042" spans="1:7" ht="21" customHeight="1">
      <c r="A1042" s="63" t="s">
        <v>1799</v>
      </c>
      <c r="B1042" s="64" t="s">
        <v>1800</v>
      </c>
      <c r="C1042" s="63" t="s">
        <v>1627</v>
      </c>
      <c r="D1042" s="63" t="s">
        <v>23</v>
      </c>
      <c r="E1042" s="65">
        <v>10</v>
      </c>
      <c r="F1042" s="66">
        <v>850.39</v>
      </c>
      <c r="G1042" s="66">
        <v>8597.44</v>
      </c>
    </row>
    <row r="1043" spans="1:7" ht="45.95" customHeight="1">
      <c r="A1043" s="63" t="s">
        <v>1801</v>
      </c>
      <c r="B1043" s="64" t="s">
        <v>1802</v>
      </c>
      <c r="C1043" s="63" t="s">
        <v>13</v>
      </c>
      <c r="D1043" s="63" t="s">
        <v>23</v>
      </c>
      <c r="E1043" s="65">
        <v>6.97</v>
      </c>
      <c r="F1043" s="66">
        <v>607.99</v>
      </c>
      <c r="G1043" s="66">
        <v>4237.6899999999996</v>
      </c>
    </row>
    <row r="1044" spans="1:7" ht="38.1" customHeight="1">
      <c r="A1044" s="63" t="s">
        <v>1803</v>
      </c>
      <c r="B1044" s="64" t="s">
        <v>1804</v>
      </c>
      <c r="C1044" s="63" t="s">
        <v>13</v>
      </c>
      <c r="D1044" s="63" t="s">
        <v>14</v>
      </c>
      <c r="E1044" s="65">
        <v>69.7</v>
      </c>
      <c r="F1044" s="66">
        <v>62.35</v>
      </c>
      <c r="G1044" s="66">
        <v>4345.79</v>
      </c>
    </row>
    <row r="1045" spans="1:7" ht="15" customHeight="1">
      <c r="A1045" s="67"/>
      <c r="B1045" s="67"/>
      <c r="C1045" s="67"/>
      <c r="D1045" s="67"/>
      <c r="E1045" s="267" t="s">
        <v>1440</v>
      </c>
      <c r="F1045" s="267"/>
      <c r="G1045" s="68">
        <v>17180.919999999998</v>
      </c>
    </row>
    <row r="1046" spans="1:7" ht="15" customHeight="1">
      <c r="A1046" s="67"/>
      <c r="B1046" s="67"/>
      <c r="C1046" s="67"/>
      <c r="D1046" s="67"/>
      <c r="E1046" s="284" t="s">
        <v>1441</v>
      </c>
      <c r="F1046" s="284"/>
      <c r="G1046" s="69">
        <v>47627.59</v>
      </c>
    </row>
    <row r="1047" spans="1:7" ht="9.9499999999999993" customHeight="1">
      <c r="A1047" s="67"/>
      <c r="B1047" s="67"/>
      <c r="C1047" s="67"/>
      <c r="D1047" s="67"/>
      <c r="E1047" s="285"/>
      <c r="F1047" s="285"/>
      <c r="G1047" s="285"/>
    </row>
    <row r="1048" spans="1:7" ht="20.100000000000001" customHeight="1">
      <c r="A1048" s="265" t="s">
        <v>1805</v>
      </c>
      <c r="B1048" s="265"/>
      <c r="C1048" s="265"/>
      <c r="D1048" s="265"/>
      <c r="E1048" s="265"/>
      <c r="F1048" s="265"/>
      <c r="G1048" s="265"/>
    </row>
    <row r="1049" spans="1:7" ht="15" customHeight="1">
      <c r="A1049" s="266" t="s">
        <v>1406</v>
      </c>
      <c r="B1049" s="266"/>
      <c r="C1049" s="62" t="s">
        <v>4</v>
      </c>
      <c r="D1049" s="62" t="s">
        <v>1407</v>
      </c>
      <c r="E1049" s="62" t="s">
        <v>1408</v>
      </c>
      <c r="F1049" s="62" t="s">
        <v>1409</v>
      </c>
      <c r="G1049" s="62" t="s">
        <v>1410</v>
      </c>
    </row>
    <row r="1050" spans="1:7" ht="21" customHeight="1">
      <c r="A1050" s="63" t="s">
        <v>1806</v>
      </c>
      <c r="B1050" s="64" t="s">
        <v>1807</v>
      </c>
      <c r="C1050" s="63" t="s">
        <v>13</v>
      </c>
      <c r="D1050" s="63" t="s">
        <v>21</v>
      </c>
      <c r="E1050" s="65">
        <v>3</v>
      </c>
      <c r="F1050" s="66">
        <v>3</v>
      </c>
      <c r="G1050" s="66">
        <v>9</v>
      </c>
    </row>
    <row r="1051" spans="1:7" ht="21" customHeight="1">
      <c r="A1051" s="63" t="s">
        <v>1808</v>
      </c>
      <c r="B1051" s="64" t="s">
        <v>1809</v>
      </c>
      <c r="C1051" s="63" t="s">
        <v>13</v>
      </c>
      <c r="D1051" s="63" t="s">
        <v>21</v>
      </c>
      <c r="E1051" s="65">
        <v>1</v>
      </c>
      <c r="F1051" s="66">
        <v>20.27</v>
      </c>
      <c r="G1051" s="66">
        <v>20.27</v>
      </c>
    </row>
    <row r="1052" spans="1:7" ht="29.1" customHeight="1">
      <c r="A1052" s="63" t="s">
        <v>1810</v>
      </c>
      <c r="B1052" s="64" t="s">
        <v>1811</v>
      </c>
      <c r="C1052" s="63" t="s">
        <v>13</v>
      </c>
      <c r="D1052" s="63" t="s">
        <v>21</v>
      </c>
      <c r="E1052" s="65">
        <v>0.17249999999999999</v>
      </c>
      <c r="F1052" s="66">
        <v>30.93</v>
      </c>
      <c r="G1052" s="66">
        <v>5.33</v>
      </c>
    </row>
    <row r="1053" spans="1:7" ht="15" customHeight="1">
      <c r="A1053" s="67"/>
      <c r="B1053" s="67"/>
      <c r="C1053" s="67"/>
      <c r="D1053" s="67"/>
      <c r="E1053" s="267" t="s">
        <v>1425</v>
      </c>
      <c r="F1053" s="267"/>
      <c r="G1053" s="68">
        <v>34.6</v>
      </c>
    </row>
    <row r="1054" spans="1:7" ht="15" customHeight="1">
      <c r="A1054" s="266" t="s">
        <v>1426</v>
      </c>
      <c r="B1054" s="266"/>
      <c r="C1054" s="62" t="s">
        <v>4</v>
      </c>
      <c r="D1054" s="62" t="s">
        <v>1407</v>
      </c>
      <c r="E1054" s="62" t="s">
        <v>1408</v>
      </c>
      <c r="F1054" s="62" t="s">
        <v>1409</v>
      </c>
      <c r="G1054" s="62" t="s">
        <v>1410</v>
      </c>
    </row>
    <row r="1055" spans="1:7" ht="21" customHeight="1">
      <c r="A1055" s="63" t="s">
        <v>1427</v>
      </c>
      <c r="B1055" s="64" t="s">
        <v>1781</v>
      </c>
      <c r="C1055" s="63" t="s">
        <v>13</v>
      </c>
      <c r="D1055" s="63" t="s">
        <v>1429</v>
      </c>
      <c r="E1055" s="65">
        <v>0.28960000000000002</v>
      </c>
      <c r="F1055" s="66">
        <v>27.02</v>
      </c>
      <c r="G1055" s="66">
        <v>7.82</v>
      </c>
    </row>
    <row r="1056" spans="1:7" ht="21" customHeight="1">
      <c r="A1056" s="63" t="s">
        <v>1430</v>
      </c>
      <c r="B1056" s="64" t="s">
        <v>1782</v>
      </c>
      <c r="C1056" s="63" t="s">
        <v>13</v>
      </c>
      <c r="D1056" s="63" t="s">
        <v>1429</v>
      </c>
      <c r="E1056" s="65">
        <v>0.28960000000000002</v>
      </c>
      <c r="F1056" s="66">
        <v>32.99</v>
      </c>
      <c r="G1056" s="66">
        <v>9.5500000000000007</v>
      </c>
    </row>
    <row r="1057" spans="1:7" ht="18" customHeight="1">
      <c r="A1057" s="67"/>
      <c r="B1057" s="67"/>
      <c r="C1057" s="67"/>
      <c r="D1057" s="67"/>
      <c r="E1057" s="267" t="s">
        <v>1436</v>
      </c>
      <c r="F1057" s="267"/>
      <c r="G1057" s="68">
        <v>17.37</v>
      </c>
    </row>
    <row r="1058" spans="1:7" ht="15" customHeight="1">
      <c r="A1058" s="67"/>
      <c r="B1058" s="67"/>
      <c r="C1058" s="67"/>
      <c r="D1058" s="67"/>
      <c r="E1058" s="284" t="s">
        <v>1441</v>
      </c>
      <c r="F1058" s="284"/>
      <c r="G1058" s="69">
        <v>51.97</v>
      </c>
    </row>
    <row r="1059" spans="1:7" ht="9.9499999999999993" customHeight="1">
      <c r="A1059" s="67"/>
      <c r="B1059" s="67"/>
      <c r="C1059" s="67"/>
      <c r="D1059" s="67"/>
      <c r="E1059" s="285"/>
      <c r="F1059" s="285"/>
      <c r="G1059" s="285"/>
    </row>
    <row r="1060" spans="1:7" ht="20.100000000000001" customHeight="1">
      <c r="A1060" s="265" t="s">
        <v>1812</v>
      </c>
      <c r="B1060" s="265"/>
      <c r="C1060" s="265"/>
      <c r="D1060" s="265"/>
      <c r="E1060" s="265"/>
      <c r="F1060" s="265"/>
      <c r="G1060" s="265"/>
    </row>
    <row r="1061" spans="1:7" ht="15" customHeight="1">
      <c r="A1061" s="266" t="s">
        <v>1406</v>
      </c>
      <c r="B1061" s="266"/>
      <c r="C1061" s="62" t="s">
        <v>4</v>
      </c>
      <c r="D1061" s="62" t="s">
        <v>1407</v>
      </c>
      <c r="E1061" s="62" t="s">
        <v>1408</v>
      </c>
      <c r="F1061" s="62" t="s">
        <v>1409</v>
      </c>
      <c r="G1061" s="62" t="s">
        <v>1410</v>
      </c>
    </row>
    <row r="1062" spans="1:7" ht="21" customHeight="1">
      <c r="A1062" s="63" t="s">
        <v>1806</v>
      </c>
      <c r="B1062" s="64" t="s">
        <v>1807</v>
      </c>
      <c r="C1062" s="63" t="s">
        <v>13</v>
      </c>
      <c r="D1062" s="63" t="s">
        <v>21</v>
      </c>
      <c r="E1062" s="65">
        <v>3</v>
      </c>
      <c r="F1062" s="66">
        <v>3</v>
      </c>
      <c r="G1062" s="66">
        <v>9</v>
      </c>
    </row>
    <row r="1063" spans="1:7" ht="21" customHeight="1">
      <c r="A1063" s="63" t="s">
        <v>1813</v>
      </c>
      <c r="B1063" s="64" t="s">
        <v>1814</v>
      </c>
      <c r="C1063" s="63" t="s">
        <v>13</v>
      </c>
      <c r="D1063" s="63" t="s">
        <v>21</v>
      </c>
      <c r="E1063" s="65">
        <v>1</v>
      </c>
      <c r="F1063" s="66">
        <v>26.03</v>
      </c>
      <c r="G1063" s="66">
        <v>26.03</v>
      </c>
    </row>
    <row r="1064" spans="1:7" ht="29.1" customHeight="1">
      <c r="A1064" s="63" t="s">
        <v>1810</v>
      </c>
      <c r="B1064" s="64" t="s">
        <v>1811</v>
      </c>
      <c r="C1064" s="63" t="s">
        <v>13</v>
      </c>
      <c r="D1064" s="63" t="s">
        <v>21</v>
      </c>
      <c r="E1064" s="65">
        <v>0.17249999999999999</v>
      </c>
      <c r="F1064" s="66">
        <v>30.93</v>
      </c>
      <c r="G1064" s="66">
        <v>5.33</v>
      </c>
    </row>
    <row r="1065" spans="1:7" ht="15" customHeight="1">
      <c r="A1065" s="67"/>
      <c r="B1065" s="67"/>
      <c r="C1065" s="67"/>
      <c r="D1065" s="67"/>
      <c r="E1065" s="267" t="s">
        <v>1425</v>
      </c>
      <c r="F1065" s="267"/>
      <c r="G1065" s="68">
        <v>40.36</v>
      </c>
    </row>
    <row r="1066" spans="1:7" ht="15" customHeight="1">
      <c r="A1066" s="266" t="s">
        <v>1426</v>
      </c>
      <c r="B1066" s="266"/>
      <c r="C1066" s="62" t="s">
        <v>4</v>
      </c>
      <c r="D1066" s="62" t="s">
        <v>1407</v>
      </c>
      <c r="E1066" s="62" t="s">
        <v>1408</v>
      </c>
      <c r="F1066" s="62" t="s">
        <v>1409</v>
      </c>
      <c r="G1066" s="62" t="s">
        <v>1410</v>
      </c>
    </row>
    <row r="1067" spans="1:7" ht="21" customHeight="1">
      <c r="A1067" s="63" t="s">
        <v>1427</v>
      </c>
      <c r="B1067" s="64" t="s">
        <v>1781</v>
      </c>
      <c r="C1067" s="63" t="s">
        <v>13</v>
      </c>
      <c r="D1067" s="63" t="s">
        <v>1429</v>
      </c>
      <c r="E1067" s="65">
        <v>0.28960000000000002</v>
      </c>
      <c r="F1067" s="66">
        <v>27.02</v>
      </c>
      <c r="G1067" s="66">
        <v>7.82</v>
      </c>
    </row>
    <row r="1068" spans="1:7" ht="21" customHeight="1">
      <c r="A1068" s="63" t="s">
        <v>1430</v>
      </c>
      <c r="B1068" s="64" t="s">
        <v>1782</v>
      </c>
      <c r="C1068" s="63" t="s">
        <v>13</v>
      </c>
      <c r="D1068" s="63" t="s">
        <v>1429</v>
      </c>
      <c r="E1068" s="65">
        <v>0.28960000000000002</v>
      </c>
      <c r="F1068" s="66">
        <v>32.99</v>
      </c>
      <c r="G1068" s="66">
        <v>9.5500000000000007</v>
      </c>
    </row>
    <row r="1069" spans="1:7" ht="18" customHeight="1">
      <c r="A1069" s="67"/>
      <c r="B1069" s="67"/>
      <c r="C1069" s="67"/>
      <c r="D1069" s="67"/>
      <c r="E1069" s="267" t="s">
        <v>1436</v>
      </c>
      <c r="F1069" s="267"/>
      <c r="G1069" s="68">
        <v>17.37</v>
      </c>
    </row>
    <row r="1070" spans="1:7" ht="15" customHeight="1">
      <c r="A1070" s="67"/>
      <c r="B1070" s="67"/>
      <c r="C1070" s="67"/>
      <c r="D1070" s="67"/>
      <c r="E1070" s="284" t="s">
        <v>1441</v>
      </c>
      <c r="F1070" s="284"/>
      <c r="G1070" s="69">
        <v>57.73</v>
      </c>
    </row>
    <row r="1071" spans="1:7" ht="9.9499999999999993" customHeight="1">
      <c r="A1071" s="67"/>
      <c r="B1071" s="67"/>
      <c r="C1071" s="67"/>
      <c r="D1071" s="67"/>
      <c r="E1071" s="285"/>
      <c r="F1071" s="285"/>
      <c r="G1071" s="285"/>
    </row>
    <row r="1072" spans="1:7" ht="20.100000000000001" customHeight="1">
      <c r="A1072" s="265" t="s">
        <v>1815</v>
      </c>
      <c r="B1072" s="265"/>
      <c r="C1072" s="265"/>
      <c r="D1072" s="265"/>
      <c r="E1072" s="265"/>
      <c r="F1072" s="265"/>
      <c r="G1072" s="265"/>
    </row>
    <row r="1073" spans="1:7" ht="15" customHeight="1">
      <c r="A1073" s="266" t="s">
        <v>1406</v>
      </c>
      <c r="B1073" s="266"/>
      <c r="C1073" s="62" t="s">
        <v>4</v>
      </c>
      <c r="D1073" s="62" t="s">
        <v>1407</v>
      </c>
      <c r="E1073" s="62" t="s">
        <v>1408</v>
      </c>
      <c r="F1073" s="62" t="s">
        <v>1409</v>
      </c>
      <c r="G1073" s="62" t="s">
        <v>1410</v>
      </c>
    </row>
    <row r="1074" spans="1:7" ht="21" customHeight="1">
      <c r="A1074" s="63" t="s">
        <v>1816</v>
      </c>
      <c r="B1074" s="64" t="s">
        <v>1817</v>
      </c>
      <c r="C1074" s="63" t="s">
        <v>13</v>
      </c>
      <c r="D1074" s="63" t="s">
        <v>21</v>
      </c>
      <c r="E1074" s="65">
        <v>3</v>
      </c>
      <c r="F1074" s="66">
        <v>2.4900000000000002</v>
      </c>
      <c r="G1074" s="66">
        <v>7.47</v>
      </c>
    </row>
    <row r="1075" spans="1:7" ht="21" customHeight="1">
      <c r="A1075" s="63" t="s">
        <v>1818</v>
      </c>
      <c r="B1075" s="64" t="s">
        <v>1819</v>
      </c>
      <c r="C1075" s="63" t="s">
        <v>13</v>
      </c>
      <c r="D1075" s="63" t="s">
        <v>21</v>
      </c>
      <c r="E1075" s="65">
        <v>1</v>
      </c>
      <c r="F1075" s="66">
        <v>20.239999999999998</v>
      </c>
      <c r="G1075" s="66">
        <v>20.239999999999998</v>
      </c>
    </row>
    <row r="1076" spans="1:7" ht="29.1" customHeight="1">
      <c r="A1076" s="63" t="s">
        <v>1810</v>
      </c>
      <c r="B1076" s="64" t="s">
        <v>1811</v>
      </c>
      <c r="C1076" s="63" t="s">
        <v>13</v>
      </c>
      <c r="D1076" s="63" t="s">
        <v>21</v>
      </c>
      <c r="E1076" s="65">
        <v>0.1125</v>
      </c>
      <c r="F1076" s="66">
        <v>30.93</v>
      </c>
      <c r="G1076" s="66">
        <v>3.47</v>
      </c>
    </row>
    <row r="1077" spans="1:7" ht="15" customHeight="1">
      <c r="A1077" s="67"/>
      <c r="B1077" s="67"/>
      <c r="C1077" s="67"/>
      <c r="D1077" s="67"/>
      <c r="E1077" s="267" t="s">
        <v>1425</v>
      </c>
      <c r="F1077" s="267"/>
      <c r="G1077" s="68">
        <v>31.18</v>
      </c>
    </row>
    <row r="1078" spans="1:7" ht="15" customHeight="1">
      <c r="A1078" s="266" t="s">
        <v>1426</v>
      </c>
      <c r="B1078" s="266"/>
      <c r="C1078" s="62" t="s">
        <v>4</v>
      </c>
      <c r="D1078" s="62" t="s">
        <v>1407</v>
      </c>
      <c r="E1078" s="62" t="s">
        <v>1408</v>
      </c>
      <c r="F1078" s="62" t="s">
        <v>1409</v>
      </c>
      <c r="G1078" s="62" t="s">
        <v>1410</v>
      </c>
    </row>
    <row r="1079" spans="1:7" ht="21" customHeight="1">
      <c r="A1079" s="63" t="s">
        <v>1427</v>
      </c>
      <c r="B1079" s="64" t="s">
        <v>1781</v>
      </c>
      <c r="C1079" s="63" t="s">
        <v>13</v>
      </c>
      <c r="D1079" s="63" t="s">
        <v>1429</v>
      </c>
      <c r="E1079" s="65">
        <v>0.2203</v>
      </c>
      <c r="F1079" s="66">
        <v>27.02</v>
      </c>
      <c r="G1079" s="66">
        <v>5.95</v>
      </c>
    </row>
    <row r="1080" spans="1:7" ht="21" customHeight="1">
      <c r="A1080" s="63" t="s">
        <v>1430</v>
      </c>
      <c r="B1080" s="64" t="s">
        <v>1782</v>
      </c>
      <c r="C1080" s="63" t="s">
        <v>13</v>
      </c>
      <c r="D1080" s="63" t="s">
        <v>1429</v>
      </c>
      <c r="E1080" s="65">
        <v>0.2203</v>
      </c>
      <c r="F1080" s="66">
        <v>32.99</v>
      </c>
      <c r="G1080" s="66">
        <v>7.26</v>
      </c>
    </row>
    <row r="1081" spans="1:7" ht="18" customHeight="1">
      <c r="A1081" s="67"/>
      <c r="B1081" s="67"/>
      <c r="C1081" s="67"/>
      <c r="D1081" s="67"/>
      <c r="E1081" s="267" t="s">
        <v>1436</v>
      </c>
      <c r="F1081" s="267"/>
      <c r="G1081" s="68">
        <v>13.21</v>
      </c>
    </row>
    <row r="1082" spans="1:7" ht="15" customHeight="1">
      <c r="A1082" s="67"/>
      <c r="B1082" s="67"/>
      <c r="C1082" s="67"/>
      <c r="D1082" s="67"/>
      <c r="E1082" s="284" t="s">
        <v>1441</v>
      </c>
      <c r="F1082" s="284"/>
      <c r="G1082" s="69">
        <v>44.39</v>
      </c>
    </row>
    <row r="1083" spans="1:7" ht="9.9499999999999993" customHeight="1">
      <c r="A1083" s="67"/>
      <c r="B1083" s="67"/>
      <c r="C1083" s="67"/>
      <c r="D1083" s="67"/>
      <c r="E1083" s="285"/>
      <c r="F1083" s="285"/>
      <c r="G1083" s="285"/>
    </row>
    <row r="1084" spans="1:7" ht="20.100000000000001" customHeight="1">
      <c r="A1084" s="265" t="s">
        <v>1820</v>
      </c>
      <c r="B1084" s="265"/>
      <c r="C1084" s="265"/>
      <c r="D1084" s="265"/>
      <c r="E1084" s="265"/>
      <c r="F1084" s="265"/>
      <c r="G1084" s="265"/>
    </row>
    <row r="1085" spans="1:7" ht="15" customHeight="1">
      <c r="A1085" s="266" t="s">
        <v>1406</v>
      </c>
      <c r="B1085" s="266"/>
      <c r="C1085" s="62" t="s">
        <v>4</v>
      </c>
      <c r="D1085" s="62" t="s">
        <v>1407</v>
      </c>
      <c r="E1085" s="62" t="s">
        <v>1408</v>
      </c>
      <c r="F1085" s="62" t="s">
        <v>1409</v>
      </c>
      <c r="G1085" s="62" t="s">
        <v>1410</v>
      </c>
    </row>
    <row r="1086" spans="1:7" ht="21" customHeight="1">
      <c r="A1086" s="63" t="s">
        <v>1821</v>
      </c>
      <c r="B1086" s="64" t="s">
        <v>1822</v>
      </c>
      <c r="C1086" s="63" t="s">
        <v>13</v>
      </c>
      <c r="D1086" s="63" t="s">
        <v>21</v>
      </c>
      <c r="E1086" s="65">
        <v>1</v>
      </c>
      <c r="F1086" s="66">
        <v>3.52</v>
      </c>
      <c r="G1086" s="66">
        <v>3.52</v>
      </c>
    </row>
    <row r="1087" spans="1:7" ht="21" customHeight="1">
      <c r="A1087" s="63" t="s">
        <v>1823</v>
      </c>
      <c r="B1087" s="64" t="s">
        <v>1824</v>
      </c>
      <c r="C1087" s="63" t="s">
        <v>13</v>
      </c>
      <c r="D1087" s="63" t="s">
        <v>21</v>
      </c>
      <c r="E1087" s="65">
        <v>1</v>
      </c>
      <c r="F1087" s="66">
        <v>2.7</v>
      </c>
      <c r="G1087" s="66">
        <v>2.7</v>
      </c>
    </row>
    <row r="1088" spans="1:7" ht="29.1" customHeight="1">
      <c r="A1088" s="63" t="s">
        <v>1810</v>
      </c>
      <c r="B1088" s="64" t="s">
        <v>1811</v>
      </c>
      <c r="C1088" s="63" t="s">
        <v>13</v>
      </c>
      <c r="D1088" s="63" t="s">
        <v>21</v>
      </c>
      <c r="E1088" s="65">
        <v>9.5000000000000001E-2</v>
      </c>
      <c r="F1088" s="66">
        <v>30.93</v>
      </c>
      <c r="G1088" s="66">
        <v>2.93</v>
      </c>
    </row>
    <row r="1089" spans="1:7" ht="21" customHeight="1">
      <c r="A1089" s="63" t="s">
        <v>1825</v>
      </c>
      <c r="B1089" s="64" t="s">
        <v>1826</v>
      </c>
      <c r="C1089" s="63" t="s">
        <v>13</v>
      </c>
      <c r="D1089" s="63" t="s">
        <v>21</v>
      </c>
      <c r="E1089" s="65">
        <v>1</v>
      </c>
      <c r="F1089" s="66">
        <v>19.97</v>
      </c>
      <c r="G1089" s="66">
        <v>19.97</v>
      </c>
    </row>
    <row r="1090" spans="1:7" ht="15" customHeight="1">
      <c r="A1090" s="67"/>
      <c r="B1090" s="67"/>
      <c r="C1090" s="67"/>
      <c r="D1090" s="67"/>
      <c r="E1090" s="267" t="s">
        <v>1425</v>
      </c>
      <c r="F1090" s="267"/>
      <c r="G1090" s="68">
        <v>29.12</v>
      </c>
    </row>
    <row r="1091" spans="1:7" ht="15" customHeight="1">
      <c r="A1091" s="266" t="s">
        <v>1426</v>
      </c>
      <c r="B1091" s="266"/>
      <c r="C1091" s="62" t="s">
        <v>4</v>
      </c>
      <c r="D1091" s="62" t="s">
        <v>1407</v>
      </c>
      <c r="E1091" s="62" t="s">
        <v>1408</v>
      </c>
      <c r="F1091" s="62" t="s">
        <v>1409</v>
      </c>
      <c r="G1091" s="62" t="s">
        <v>1410</v>
      </c>
    </row>
    <row r="1092" spans="1:7" ht="21" customHeight="1">
      <c r="A1092" s="63" t="s">
        <v>1427</v>
      </c>
      <c r="B1092" s="64" t="s">
        <v>1781</v>
      </c>
      <c r="C1092" s="63" t="s">
        <v>13</v>
      </c>
      <c r="D1092" s="63" t="s">
        <v>1429</v>
      </c>
      <c r="E1092" s="65">
        <v>0.1489</v>
      </c>
      <c r="F1092" s="66">
        <v>27.02</v>
      </c>
      <c r="G1092" s="66">
        <v>4.0199999999999996</v>
      </c>
    </row>
    <row r="1093" spans="1:7" ht="21" customHeight="1">
      <c r="A1093" s="63" t="s">
        <v>1430</v>
      </c>
      <c r="B1093" s="64" t="s">
        <v>1782</v>
      </c>
      <c r="C1093" s="63" t="s">
        <v>13</v>
      </c>
      <c r="D1093" s="63" t="s">
        <v>1429</v>
      </c>
      <c r="E1093" s="65">
        <v>0.1489</v>
      </c>
      <c r="F1093" s="66">
        <v>32.99</v>
      </c>
      <c r="G1093" s="66">
        <v>4.91</v>
      </c>
    </row>
    <row r="1094" spans="1:7" ht="18" customHeight="1">
      <c r="A1094" s="67"/>
      <c r="B1094" s="67"/>
      <c r="C1094" s="67"/>
      <c r="D1094" s="67"/>
      <c r="E1094" s="267" t="s">
        <v>1436</v>
      </c>
      <c r="F1094" s="267"/>
      <c r="G1094" s="68">
        <v>8.93</v>
      </c>
    </row>
    <row r="1095" spans="1:7" ht="15" customHeight="1">
      <c r="A1095" s="67"/>
      <c r="B1095" s="67"/>
      <c r="C1095" s="67"/>
      <c r="D1095" s="67"/>
      <c r="E1095" s="284" t="s">
        <v>1441</v>
      </c>
      <c r="F1095" s="284"/>
      <c r="G1095" s="69">
        <v>38.049999999999997</v>
      </c>
    </row>
    <row r="1096" spans="1:7" ht="9.9499999999999993" customHeight="1">
      <c r="A1096" s="67"/>
      <c r="B1096" s="67"/>
      <c r="C1096" s="67"/>
      <c r="D1096" s="67"/>
      <c r="E1096" s="285"/>
      <c r="F1096" s="285"/>
      <c r="G1096" s="285"/>
    </row>
    <row r="1097" spans="1:7" ht="20.100000000000001" customHeight="1">
      <c r="A1097" s="265" t="s">
        <v>1827</v>
      </c>
      <c r="B1097" s="265"/>
      <c r="C1097" s="265"/>
      <c r="D1097" s="265"/>
      <c r="E1097" s="265"/>
      <c r="F1097" s="265"/>
      <c r="G1097" s="265"/>
    </row>
    <row r="1098" spans="1:7" ht="15" customHeight="1">
      <c r="A1098" s="266" t="s">
        <v>1406</v>
      </c>
      <c r="B1098" s="266"/>
      <c r="C1098" s="62" t="s">
        <v>4</v>
      </c>
      <c r="D1098" s="62" t="s">
        <v>1407</v>
      </c>
      <c r="E1098" s="62" t="s">
        <v>1408</v>
      </c>
      <c r="F1098" s="62" t="s">
        <v>1409</v>
      </c>
      <c r="G1098" s="62" t="s">
        <v>1410</v>
      </c>
    </row>
    <row r="1099" spans="1:7" ht="15" customHeight="1">
      <c r="A1099" s="63" t="s">
        <v>1773</v>
      </c>
      <c r="B1099" s="64" t="s">
        <v>1774</v>
      </c>
      <c r="C1099" s="63" t="s">
        <v>13</v>
      </c>
      <c r="D1099" s="63" t="s">
        <v>21</v>
      </c>
      <c r="E1099" s="65">
        <v>1.7600000000000001E-2</v>
      </c>
      <c r="F1099" s="66">
        <v>74.94</v>
      </c>
      <c r="G1099" s="66">
        <v>1.31</v>
      </c>
    </row>
    <row r="1100" spans="1:7" ht="15" customHeight="1">
      <c r="A1100" s="63" t="s">
        <v>1777</v>
      </c>
      <c r="B1100" s="64" t="s">
        <v>1778</v>
      </c>
      <c r="C1100" s="63" t="s">
        <v>13</v>
      </c>
      <c r="D1100" s="63" t="s">
        <v>21</v>
      </c>
      <c r="E1100" s="65">
        <v>2.3599999999999999E-2</v>
      </c>
      <c r="F1100" s="66">
        <v>2.86</v>
      </c>
      <c r="G1100" s="66">
        <v>0.06</v>
      </c>
    </row>
    <row r="1101" spans="1:7" ht="21" customHeight="1">
      <c r="A1101" s="63" t="s">
        <v>1779</v>
      </c>
      <c r="B1101" s="64" t="s">
        <v>1780</v>
      </c>
      <c r="C1101" s="63" t="s">
        <v>13</v>
      </c>
      <c r="D1101" s="63" t="s">
        <v>21</v>
      </c>
      <c r="E1101" s="65">
        <v>2.1000000000000001E-2</v>
      </c>
      <c r="F1101" s="66">
        <v>84.9</v>
      </c>
      <c r="G1101" s="66">
        <v>1.78</v>
      </c>
    </row>
    <row r="1102" spans="1:7" ht="21" customHeight="1">
      <c r="A1102" s="63" t="s">
        <v>1828</v>
      </c>
      <c r="B1102" s="64" t="s">
        <v>1829</v>
      </c>
      <c r="C1102" s="63" t="s">
        <v>13</v>
      </c>
      <c r="D1102" s="63" t="s">
        <v>21</v>
      </c>
      <c r="E1102" s="65">
        <v>1</v>
      </c>
      <c r="F1102" s="66">
        <v>9.6199999999999992</v>
      </c>
      <c r="G1102" s="66">
        <v>9.6199999999999992</v>
      </c>
    </row>
    <row r="1103" spans="1:7" ht="15" customHeight="1">
      <c r="A1103" s="67"/>
      <c r="B1103" s="67"/>
      <c r="C1103" s="67"/>
      <c r="D1103" s="67"/>
      <c r="E1103" s="267" t="s">
        <v>1425</v>
      </c>
      <c r="F1103" s="267"/>
      <c r="G1103" s="68">
        <v>12.77</v>
      </c>
    </row>
    <row r="1104" spans="1:7" ht="15" customHeight="1">
      <c r="A1104" s="266" t="s">
        <v>1426</v>
      </c>
      <c r="B1104" s="266"/>
      <c r="C1104" s="62" t="s">
        <v>4</v>
      </c>
      <c r="D1104" s="62" t="s">
        <v>1407</v>
      </c>
      <c r="E1104" s="62" t="s">
        <v>1408</v>
      </c>
      <c r="F1104" s="62" t="s">
        <v>1409</v>
      </c>
      <c r="G1104" s="62" t="s">
        <v>1410</v>
      </c>
    </row>
    <row r="1105" spans="1:7" ht="21" customHeight="1">
      <c r="A1105" s="63" t="s">
        <v>1427</v>
      </c>
      <c r="B1105" s="64" t="s">
        <v>1781</v>
      </c>
      <c r="C1105" s="63" t="s">
        <v>13</v>
      </c>
      <c r="D1105" s="63" t="s">
        <v>1429</v>
      </c>
      <c r="E1105" s="65">
        <v>0.14000000000000001</v>
      </c>
      <c r="F1105" s="66">
        <v>27.02</v>
      </c>
      <c r="G1105" s="66">
        <v>3.78</v>
      </c>
    </row>
    <row r="1106" spans="1:7" ht="21" customHeight="1">
      <c r="A1106" s="63" t="s">
        <v>1430</v>
      </c>
      <c r="B1106" s="64" t="s">
        <v>1782</v>
      </c>
      <c r="C1106" s="63" t="s">
        <v>13</v>
      </c>
      <c r="D1106" s="63" t="s">
        <v>1429</v>
      </c>
      <c r="E1106" s="65">
        <v>0.14000000000000001</v>
      </c>
      <c r="F1106" s="66">
        <v>32.99</v>
      </c>
      <c r="G1106" s="66">
        <v>4.6100000000000003</v>
      </c>
    </row>
    <row r="1107" spans="1:7" ht="18" customHeight="1">
      <c r="A1107" s="67"/>
      <c r="B1107" s="67"/>
      <c r="C1107" s="67"/>
      <c r="D1107" s="67"/>
      <c r="E1107" s="267" t="s">
        <v>1436</v>
      </c>
      <c r="F1107" s="267"/>
      <c r="G1107" s="68">
        <v>8.39</v>
      </c>
    </row>
    <row r="1108" spans="1:7" ht="15" customHeight="1">
      <c r="A1108" s="67"/>
      <c r="B1108" s="67"/>
      <c r="C1108" s="67"/>
      <c r="D1108" s="67"/>
      <c r="E1108" s="284" t="s">
        <v>1441</v>
      </c>
      <c r="F1108" s="284"/>
      <c r="G1108" s="69">
        <v>21.16</v>
      </c>
    </row>
    <row r="1109" spans="1:7" ht="9.9499999999999993" customHeight="1">
      <c r="A1109" s="67"/>
      <c r="B1109" s="67"/>
      <c r="C1109" s="67"/>
      <c r="D1109" s="67"/>
      <c r="E1109" s="285"/>
      <c r="F1109" s="285"/>
      <c r="G1109" s="285"/>
    </row>
    <row r="1110" spans="1:7" ht="20.100000000000001" customHeight="1">
      <c r="A1110" s="265" t="s">
        <v>1830</v>
      </c>
      <c r="B1110" s="265"/>
      <c r="C1110" s="265"/>
      <c r="D1110" s="265"/>
      <c r="E1110" s="265"/>
      <c r="F1110" s="265"/>
      <c r="G1110" s="265"/>
    </row>
    <row r="1111" spans="1:7" ht="15" customHeight="1">
      <c r="A1111" s="266" t="s">
        <v>1406</v>
      </c>
      <c r="B1111" s="266"/>
      <c r="C1111" s="62" t="s">
        <v>4</v>
      </c>
      <c r="D1111" s="62" t="s">
        <v>1407</v>
      </c>
      <c r="E1111" s="62" t="s">
        <v>1408</v>
      </c>
      <c r="F1111" s="62" t="s">
        <v>1409</v>
      </c>
      <c r="G1111" s="62" t="s">
        <v>1410</v>
      </c>
    </row>
    <row r="1112" spans="1:7" ht="21" customHeight="1">
      <c r="A1112" s="63" t="s">
        <v>1806</v>
      </c>
      <c r="B1112" s="64" t="s">
        <v>1807</v>
      </c>
      <c r="C1112" s="63" t="s">
        <v>13</v>
      </c>
      <c r="D1112" s="63" t="s">
        <v>21</v>
      </c>
      <c r="E1112" s="65">
        <v>3</v>
      </c>
      <c r="F1112" s="66">
        <v>3</v>
      </c>
      <c r="G1112" s="66">
        <v>9</v>
      </c>
    </row>
    <row r="1113" spans="1:7" ht="29.1" customHeight="1">
      <c r="A1113" s="63" t="s">
        <v>1810</v>
      </c>
      <c r="B1113" s="64" t="s">
        <v>1811</v>
      </c>
      <c r="C1113" s="63" t="s">
        <v>13</v>
      </c>
      <c r="D1113" s="63" t="s">
        <v>21</v>
      </c>
      <c r="E1113" s="65">
        <v>0.17249999999999999</v>
      </c>
      <c r="F1113" s="66">
        <v>30.93</v>
      </c>
      <c r="G1113" s="66">
        <v>5.33</v>
      </c>
    </row>
    <row r="1114" spans="1:7" ht="21" customHeight="1">
      <c r="A1114" s="63" t="s">
        <v>1831</v>
      </c>
      <c r="B1114" s="64" t="s">
        <v>1832</v>
      </c>
      <c r="C1114" s="63" t="s">
        <v>13</v>
      </c>
      <c r="D1114" s="63" t="s">
        <v>21</v>
      </c>
      <c r="E1114" s="65">
        <v>1</v>
      </c>
      <c r="F1114" s="66">
        <v>17.329999999999998</v>
      </c>
      <c r="G1114" s="66">
        <v>17.329999999999998</v>
      </c>
    </row>
    <row r="1115" spans="1:7" ht="15" customHeight="1">
      <c r="A1115" s="67"/>
      <c r="B1115" s="67"/>
      <c r="C1115" s="67"/>
      <c r="D1115" s="67"/>
      <c r="E1115" s="267" t="s">
        <v>1425</v>
      </c>
      <c r="F1115" s="267"/>
      <c r="G1115" s="68">
        <v>31.66</v>
      </c>
    </row>
    <row r="1116" spans="1:7" ht="15" customHeight="1">
      <c r="A1116" s="266" t="s">
        <v>1426</v>
      </c>
      <c r="B1116" s="266"/>
      <c r="C1116" s="62" t="s">
        <v>4</v>
      </c>
      <c r="D1116" s="62" t="s">
        <v>1407</v>
      </c>
      <c r="E1116" s="62" t="s">
        <v>1408</v>
      </c>
      <c r="F1116" s="62" t="s">
        <v>1409</v>
      </c>
      <c r="G1116" s="62" t="s">
        <v>1410</v>
      </c>
    </row>
    <row r="1117" spans="1:7" ht="21" customHeight="1">
      <c r="A1117" s="63" t="s">
        <v>1427</v>
      </c>
      <c r="B1117" s="64" t="s">
        <v>1781</v>
      </c>
      <c r="C1117" s="63" t="s">
        <v>13</v>
      </c>
      <c r="D1117" s="63" t="s">
        <v>1429</v>
      </c>
      <c r="E1117" s="65">
        <v>0.28960000000000002</v>
      </c>
      <c r="F1117" s="66">
        <v>27.02</v>
      </c>
      <c r="G1117" s="66">
        <v>7.82</v>
      </c>
    </row>
    <row r="1118" spans="1:7" ht="21" customHeight="1">
      <c r="A1118" s="63" t="s">
        <v>1430</v>
      </c>
      <c r="B1118" s="64" t="s">
        <v>1782</v>
      </c>
      <c r="C1118" s="63" t="s">
        <v>13</v>
      </c>
      <c r="D1118" s="63" t="s">
        <v>1429</v>
      </c>
      <c r="E1118" s="65">
        <v>0.28960000000000002</v>
      </c>
      <c r="F1118" s="66">
        <v>32.99</v>
      </c>
      <c r="G1118" s="66">
        <v>9.5500000000000007</v>
      </c>
    </row>
    <row r="1119" spans="1:7" ht="18" customHeight="1">
      <c r="A1119" s="67"/>
      <c r="B1119" s="67"/>
      <c r="C1119" s="67"/>
      <c r="D1119" s="67"/>
      <c r="E1119" s="267" t="s">
        <v>1436</v>
      </c>
      <c r="F1119" s="267"/>
      <c r="G1119" s="68">
        <v>17.37</v>
      </c>
    </row>
    <row r="1120" spans="1:7" ht="15" customHeight="1">
      <c r="A1120" s="67"/>
      <c r="B1120" s="67"/>
      <c r="C1120" s="67"/>
      <c r="D1120" s="67"/>
      <c r="E1120" s="284" t="s">
        <v>1441</v>
      </c>
      <c r="F1120" s="284"/>
      <c r="G1120" s="69">
        <v>49.03</v>
      </c>
    </row>
    <row r="1121" spans="1:7" ht="9.9499999999999993" customHeight="1">
      <c r="A1121" s="67"/>
      <c r="B1121" s="67"/>
      <c r="C1121" s="67"/>
      <c r="D1121" s="67"/>
      <c r="E1121" s="285"/>
      <c r="F1121" s="285"/>
      <c r="G1121" s="285"/>
    </row>
    <row r="1122" spans="1:7" ht="20.100000000000001" customHeight="1">
      <c r="A1122" s="265" t="s">
        <v>1833</v>
      </c>
      <c r="B1122" s="265"/>
      <c r="C1122" s="265"/>
      <c r="D1122" s="265"/>
      <c r="E1122" s="265"/>
      <c r="F1122" s="265"/>
      <c r="G1122" s="265"/>
    </row>
    <row r="1123" spans="1:7" ht="15" customHeight="1">
      <c r="A1123" s="266" t="s">
        <v>1406</v>
      </c>
      <c r="B1123" s="266"/>
      <c r="C1123" s="62" t="s">
        <v>4</v>
      </c>
      <c r="D1123" s="62" t="s">
        <v>1407</v>
      </c>
      <c r="E1123" s="62" t="s">
        <v>1408</v>
      </c>
      <c r="F1123" s="62" t="s">
        <v>1409</v>
      </c>
      <c r="G1123" s="62" t="s">
        <v>1410</v>
      </c>
    </row>
    <row r="1124" spans="1:7" ht="21" customHeight="1">
      <c r="A1124" s="63" t="s">
        <v>1816</v>
      </c>
      <c r="B1124" s="64" t="s">
        <v>1817</v>
      </c>
      <c r="C1124" s="63" t="s">
        <v>13</v>
      </c>
      <c r="D1124" s="63" t="s">
        <v>21</v>
      </c>
      <c r="E1124" s="65">
        <v>3</v>
      </c>
      <c r="F1124" s="66">
        <v>2.4900000000000002</v>
      </c>
      <c r="G1124" s="66">
        <v>7.47</v>
      </c>
    </row>
    <row r="1125" spans="1:7" ht="29.1" customHeight="1">
      <c r="A1125" s="63" t="s">
        <v>1810</v>
      </c>
      <c r="B1125" s="64" t="s">
        <v>1811</v>
      </c>
      <c r="C1125" s="63" t="s">
        <v>13</v>
      </c>
      <c r="D1125" s="63" t="s">
        <v>21</v>
      </c>
      <c r="E1125" s="65">
        <v>0.1125</v>
      </c>
      <c r="F1125" s="66">
        <v>30.93</v>
      </c>
      <c r="G1125" s="66">
        <v>3.47</v>
      </c>
    </row>
    <row r="1126" spans="1:7" ht="21" customHeight="1">
      <c r="A1126" s="63" t="s">
        <v>1834</v>
      </c>
      <c r="B1126" s="64" t="s">
        <v>1835</v>
      </c>
      <c r="C1126" s="63" t="s">
        <v>13</v>
      </c>
      <c r="D1126" s="63" t="s">
        <v>21</v>
      </c>
      <c r="E1126" s="65">
        <v>1</v>
      </c>
      <c r="F1126" s="66">
        <v>17.989999999999998</v>
      </c>
      <c r="G1126" s="66">
        <v>17.989999999999998</v>
      </c>
    </row>
    <row r="1127" spans="1:7" ht="15" customHeight="1">
      <c r="A1127" s="67"/>
      <c r="B1127" s="67"/>
      <c r="C1127" s="67"/>
      <c r="D1127" s="67"/>
      <c r="E1127" s="267" t="s">
        <v>1425</v>
      </c>
      <c r="F1127" s="267"/>
      <c r="G1127" s="68">
        <v>28.93</v>
      </c>
    </row>
    <row r="1128" spans="1:7" ht="15" customHeight="1">
      <c r="A1128" s="266" t="s">
        <v>1426</v>
      </c>
      <c r="B1128" s="266"/>
      <c r="C1128" s="62" t="s">
        <v>4</v>
      </c>
      <c r="D1128" s="62" t="s">
        <v>1407</v>
      </c>
      <c r="E1128" s="62" t="s">
        <v>1408</v>
      </c>
      <c r="F1128" s="62" t="s">
        <v>1409</v>
      </c>
      <c r="G1128" s="62" t="s">
        <v>1410</v>
      </c>
    </row>
    <row r="1129" spans="1:7" ht="21" customHeight="1">
      <c r="A1129" s="63" t="s">
        <v>1427</v>
      </c>
      <c r="B1129" s="64" t="s">
        <v>1781</v>
      </c>
      <c r="C1129" s="63" t="s">
        <v>13</v>
      </c>
      <c r="D1129" s="63" t="s">
        <v>1429</v>
      </c>
      <c r="E1129" s="65">
        <v>0.2203</v>
      </c>
      <c r="F1129" s="66">
        <v>27.02</v>
      </c>
      <c r="G1129" s="66">
        <v>5.95</v>
      </c>
    </row>
    <row r="1130" spans="1:7" ht="21" customHeight="1">
      <c r="A1130" s="63" t="s">
        <v>1430</v>
      </c>
      <c r="B1130" s="64" t="s">
        <v>1782</v>
      </c>
      <c r="C1130" s="63" t="s">
        <v>13</v>
      </c>
      <c r="D1130" s="63" t="s">
        <v>1429</v>
      </c>
      <c r="E1130" s="65">
        <v>0.2203</v>
      </c>
      <c r="F1130" s="66">
        <v>32.99</v>
      </c>
      <c r="G1130" s="66">
        <v>7.26</v>
      </c>
    </row>
    <row r="1131" spans="1:7" ht="18" customHeight="1">
      <c r="A1131" s="67"/>
      <c r="B1131" s="67"/>
      <c r="C1131" s="67"/>
      <c r="D1131" s="67"/>
      <c r="E1131" s="267" t="s">
        <v>1436</v>
      </c>
      <c r="F1131" s="267"/>
      <c r="G1131" s="68">
        <v>13.21</v>
      </c>
    </row>
    <row r="1132" spans="1:7" ht="15" customHeight="1">
      <c r="A1132" s="67"/>
      <c r="B1132" s="67"/>
      <c r="C1132" s="67"/>
      <c r="D1132" s="67"/>
      <c r="E1132" s="284" t="s">
        <v>1441</v>
      </c>
      <c r="F1132" s="284"/>
      <c r="G1132" s="69">
        <v>42.14</v>
      </c>
    </row>
    <row r="1133" spans="1:7" ht="9.9499999999999993" customHeight="1">
      <c r="A1133" s="67"/>
      <c r="B1133" s="67"/>
      <c r="C1133" s="67"/>
      <c r="D1133" s="67"/>
      <c r="E1133" s="285"/>
      <c r="F1133" s="285"/>
      <c r="G1133" s="285"/>
    </row>
    <row r="1134" spans="1:7" ht="20.100000000000001" customHeight="1">
      <c r="A1134" s="265" t="s">
        <v>1836</v>
      </c>
      <c r="B1134" s="265"/>
      <c r="C1134" s="265"/>
      <c r="D1134" s="265"/>
      <c r="E1134" s="265"/>
      <c r="F1134" s="265"/>
      <c r="G1134" s="265"/>
    </row>
    <row r="1135" spans="1:7" ht="15" customHeight="1">
      <c r="A1135" s="266" t="s">
        <v>1795</v>
      </c>
      <c r="B1135" s="266"/>
      <c r="C1135" s="62" t="s">
        <v>4</v>
      </c>
      <c r="D1135" s="62" t="s">
        <v>1407</v>
      </c>
      <c r="E1135" s="62" t="s">
        <v>1408</v>
      </c>
      <c r="F1135" s="62" t="s">
        <v>1409</v>
      </c>
      <c r="G1135" s="62" t="s">
        <v>1410</v>
      </c>
    </row>
    <row r="1136" spans="1:7" ht="21" customHeight="1">
      <c r="A1136" s="63" t="s">
        <v>1837</v>
      </c>
      <c r="B1136" s="64" t="s">
        <v>1838</v>
      </c>
      <c r="C1136" s="63" t="s">
        <v>22</v>
      </c>
      <c r="D1136" s="63" t="s">
        <v>23</v>
      </c>
      <c r="E1136" s="65">
        <v>1</v>
      </c>
      <c r="F1136" s="66">
        <v>120.53</v>
      </c>
      <c r="G1136" s="66">
        <v>120.53</v>
      </c>
    </row>
    <row r="1137" spans="1:7" ht="15" customHeight="1">
      <c r="A1137" s="67"/>
      <c r="B1137" s="67"/>
      <c r="C1137" s="67"/>
      <c r="D1137" s="67"/>
      <c r="E1137" s="267" t="s">
        <v>1798</v>
      </c>
      <c r="F1137" s="267"/>
      <c r="G1137" s="68">
        <v>120.53</v>
      </c>
    </row>
    <row r="1138" spans="1:7" ht="15" customHeight="1">
      <c r="A1138" s="266" t="s">
        <v>1406</v>
      </c>
      <c r="B1138" s="266"/>
      <c r="C1138" s="62" t="s">
        <v>4</v>
      </c>
      <c r="D1138" s="62" t="s">
        <v>1407</v>
      </c>
      <c r="E1138" s="62" t="s">
        <v>1408</v>
      </c>
      <c r="F1138" s="62" t="s">
        <v>1409</v>
      </c>
      <c r="G1138" s="62" t="s">
        <v>1410</v>
      </c>
    </row>
    <row r="1139" spans="1:7" ht="15" customHeight="1">
      <c r="A1139" s="63" t="s">
        <v>1773</v>
      </c>
      <c r="B1139" s="64" t="s">
        <v>1774</v>
      </c>
      <c r="C1139" s="63" t="s">
        <v>13</v>
      </c>
      <c r="D1139" s="63" t="s">
        <v>21</v>
      </c>
      <c r="E1139" s="65">
        <v>4.8999999999999998E-3</v>
      </c>
      <c r="F1139" s="66">
        <v>74.94</v>
      </c>
      <c r="G1139" s="66">
        <v>0.36</v>
      </c>
    </row>
    <row r="1140" spans="1:7" ht="15" customHeight="1">
      <c r="A1140" s="63" t="s">
        <v>1777</v>
      </c>
      <c r="B1140" s="64" t="s">
        <v>1778</v>
      </c>
      <c r="C1140" s="63" t="s">
        <v>13</v>
      </c>
      <c r="D1140" s="63" t="s">
        <v>21</v>
      </c>
      <c r="E1140" s="65">
        <v>3.5999999999999997E-2</v>
      </c>
      <c r="F1140" s="66">
        <v>2.86</v>
      </c>
      <c r="G1140" s="66">
        <v>0.1</v>
      </c>
    </row>
    <row r="1141" spans="1:7" ht="21" customHeight="1">
      <c r="A1141" s="63" t="s">
        <v>1779</v>
      </c>
      <c r="B1141" s="64" t="s">
        <v>1780</v>
      </c>
      <c r="C1141" s="63" t="s">
        <v>13</v>
      </c>
      <c r="D1141" s="63" t="s">
        <v>21</v>
      </c>
      <c r="E1141" s="65">
        <v>7.4999999999999997E-3</v>
      </c>
      <c r="F1141" s="66">
        <v>84.9</v>
      </c>
      <c r="G1141" s="66">
        <v>0.63</v>
      </c>
    </row>
    <row r="1142" spans="1:7" ht="15" customHeight="1">
      <c r="A1142" s="67"/>
      <c r="B1142" s="67"/>
      <c r="C1142" s="67"/>
      <c r="D1142" s="67"/>
      <c r="E1142" s="267" t="s">
        <v>1425</v>
      </c>
      <c r="F1142" s="267"/>
      <c r="G1142" s="68">
        <v>1.0900000000000001</v>
      </c>
    </row>
    <row r="1143" spans="1:7" ht="15" customHeight="1">
      <c r="A1143" s="266" t="s">
        <v>1426</v>
      </c>
      <c r="B1143" s="266"/>
      <c r="C1143" s="62" t="s">
        <v>4</v>
      </c>
      <c r="D1143" s="62" t="s">
        <v>1407</v>
      </c>
      <c r="E1143" s="62" t="s">
        <v>1408</v>
      </c>
      <c r="F1143" s="62" t="s">
        <v>1409</v>
      </c>
      <c r="G1143" s="62" t="s">
        <v>1410</v>
      </c>
    </row>
    <row r="1144" spans="1:7" ht="21" customHeight="1">
      <c r="A1144" s="63" t="s">
        <v>1427</v>
      </c>
      <c r="B1144" s="64" t="s">
        <v>1781</v>
      </c>
      <c r="C1144" s="63" t="s">
        <v>13</v>
      </c>
      <c r="D1144" s="63" t="s">
        <v>1429</v>
      </c>
      <c r="E1144" s="65">
        <v>0.41620000000000001</v>
      </c>
      <c r="F1144" s="66">
        <v>27.02</v>
      </c>
      <c r="G1144" s="66">
        <v>11.24</v>
      </c>
    </row>
    <row r="1145" spans="1:7" ht="21" customHeight="1">
      <c r="A1145" s="63" t="s">
        <v>1430</v>
      </c>
      <c r="B1145" s="64" t="s">
        <v>1782</v>
      </c>
      <c r="C1145" s="63" t="s">
        <v>13</v>
      </c>
      <c r="D1145" s="63" t="s">
        <v>1429</v>
      </c>
      <c r="E1145" s="65">
        <v>0.41620000000000001</v>
      </c>
      <c r="F1145" s="66">
        <v>32.99</v>
      </c>
      <c r="G1145" s="66">
        <v>13.73</v>
      </c>
    </row>
    <row r="1146" spans="1:7" ht="18" customHeight="1">
      <c r="A1146" s="67"/>
      <c r="B1146" s="67"/>
      <c r="C1146" s="67"/>
      <c r="D1146" s="67"/>
      <c r="E1146" s="267" t="s">
        <v>1436</v>
      </c>
      <c r="F1146" s="267"/>
      <c r="G1146" s="68">
        <v>24.97</v>
      </c>
    </row>
    <row r="1147" spans="1:7" ht="15" customHeight="1">
      <c r="A1147" s="67"/>
      <c r="B1147" s="67"/>
      <c r="C1147" s="67"/>
      <c r="D1147" s="67"/>
      <c r="E1147" s="284" t="s">
        <v>1441</v>
      </c>
      <c r="F1147" s="284"/>
      <c r="G1147" s="69">
        <v>146.59</v>
      </c>
    </row>
    <row r="1148" spans="1:7" ht="9.9499999999999993" customHeight="1">
      <c r="A1148" s="67"/>
      <c r="B1148" s="67"/>
      <c r="C1148" s="67"/>
      <c r="D1148" s="67"/>
      <c r="E1148" s="285"/>
      <c r="F1148" s="285"/>
      <c r="G1148" s="285"/>
    </row>
    <row r="1149" spans="1:7" ht="20.100000000000001" customHeight="1">
      <c r="A1149" s="265" t="s">
        <v>1839</v>
      </c>
      <c r="B1149" s="265"/>
      <c r="C1149" s="265"/>
      <c r="D1149" s="265"/>
      <c r="E1149" s="265"/>
      <c r="F1149" s="265"/>
      <c r="G1149" s="265"/>
    </row>
    <row r="1150" spans="1:7" ht="15" customHeight="1">
      <c r="A1150" s="266" t="s">
        <v>1795</v>
      </c>
      <c r="B1150" s="266"/>
      <c r="C1150" s="62" t="s">
        <v>4</v>
      </c>
      <c r="D1150" s="62" t="s">
        <v>1407</v>
      </c>
      <c r="E1150" s="62" t="s">
        <v>1408</v>
      </c>
      <c r="F1150" s="62" t="s">
        <v>1409</v>
      </c>
      <c r="G1150" s="62" t="s">
        <v>1410</v>
      </c>
    </row>
    <row r="1151" spans="1:7" ht="15" customHeight="1">
      <c r="A1151" s="63" t="s">
        <v>1840</v>
      </c>
      <c r="B1151" s="64" t="s">
        <v>1841</v>
      </c>
      <c r="C1151" s="63" t="s">
        <v>22</v>
      </c>
      <c r="D1151" s="63" t="s">
        <v>21</v>
      </c>
      <c r="E1151" s="65">
        <v>1</v>
      </c>
      <c r="F1151" s="66">
        <v>149.07</v>
      </c>
      <c r="G1151" s="66">
        <v>149.07</v>
      </c>
    </row>
    <row r="1152" spans="1:7" ht="15" customHeight="1">
      <c r="A1152" s="63" t="s">
        <v>1840</v>
      </c>
      <c r="B1152" s="64" t="s">
        <v>1841</v>
      </c>
      <c r="C1152" s="63" t="s">
        <v>22</v>
      </c>
      <c r="D1152" s="63" t="s">
        <v>21</v>
      </c>
      <c r="E1152" s="65">
        <v>1</v>
      </c>
      <c r="F1152" s="66">
        <v>149.07</v>
      </c>
      <c r="G1152" s="66">
        <v>149.07</v>
      </c>
    </row>
    <row r="1153" spans="1:7" ht="15" customHeight="1">
      <c r="A1153" s="67"/>
      <c r="B1153" s="67"/>
      <c r="C1153" s="67"/>
      <c r="D1153" s="67"/>
      <c r="E1153" s="267" t="s">
        <v>1798</v>
      </c>
      <c r="F1153" s="267"/>
      <c r="G1153" s="68">
        <v>298.14</v>
      </c>
    </row>
    <row r="1154" spans="1:7" ht="15" customHeight="1">
      <c r="A1154" s="266" t="s">
        <v>1406</v>
      </c>
      <c r="B1154" s="266"/>
      <c r="C1154" s="62" t="s">
        <v>4</v>
      </c>
      <c r="D1154" s="62" t="s">
        <v>1407</v>
      </c>
      <c r="E1154" s="62" t="s">
        <v>1408</v>
      </c>
      <c r="F1154" s="62" t="s">
        <v>1409</v>
      </c>
      <c r="G1154" s="62" t="s">
        <v>1410</v>
      </c>
    </row>
    <row r="1155" spans="1:7" ht="21" customHeight="1">
      <c r="A1155" s="63" t="s">
        <v>1842</v>
      </c>
      <c r="B1155" s="64" t="s">
        <v>1843</v>
      </c>
      <c r="C1155" s="63" t="s">
        <v>13</v>
      </c>
      <c r="D1155" s="63" t="s">
        <v>21</v>
      </c>
      <c r="E1155" s="65">
        <v>1</v>
      </c>
      <c r="F1155" s="66">
        <v>4.1100000000000003</v>
      </c>
      <c r="G1155" s="66">
        <v>4.1100000000000003</v>
      </c>
    </row>
    <row r="1156" spans="1:7" ht="21" customHeight="1">
      <c r="A1156" s="63" t="s">
        <v>1844</v>
      </c>
      <c r="B1156" s="64" t="s">
        <v>1845</v>
      </c>
      <c r="C1156" s="63" t="s">
        <v>13</v>
      </c>
      <c r="D1156" s="63" t="s">
        <v>21</v>
      </c>
      <c r="E1156" s="65">
        <v>1</v>
      </c>
      <c r="F1156" s="66">
        <v>69.209999999999994</v>
      </c>
      <c r="G1156" s="66">
        <v>69.209999999999994</v>
      </c>
    </row>
    <row r="1157" spans="1:7" ht="15" customHeight="1">
      <c r="A1157" s="67"/>
      <c r="B1157" s="67"/>
      <c r="C1157" s="67"/>
      <c r="D1157" s="67"/>
      <c r="E1157" s="267" t="s">
        <v>1425</v>
      </c>
      <c r="F1157" s="267"/>
      <c r="G1157" s="68">
        <v>73.319999999999993</v>
      </c>
    </row>
    <row r="1158" spans="1:7" ht="15" customHeight="1">
      <c r="A1158" s="266" t="s">
        <v>1426</v>
      </c>
      <c r="B1158" s="266"/>
      <c r="C1158" s="62" t="s">
        <v>4</v>
      </c>
      <c r="D1158" s="62" t="s">
        <v>1407</v>
      </c>
      <c r="E1158" s="62" t="s">
        <v>1408</v>
      </c>
      <c r="F1158" s="62" t="s">
        <v>1409</v>
      </c>
      <c r="G1158" s="62" t="s">
        <v>1410</v>
      </c>
    </row>
    <row r="1159" spans="1:7" ht="21" customHeight="1">
      <c r="A1159" s="63" t="s">
        <v>1430</v>
      </c>
      <c r="B1159" s="64" t="s">
        <v>1782</v>
      </c>
      <c r="C1159" s="63" t="s">
        <v>13</v>
      </c>
      <c r="D1159" s="63" t="s">
        <v>1429</v>
      </c>
      <c r="E1159" s="65">
        <v>2.5</v>
      </c>
      <c r="F1159" s="66">
        <v>32.99</v>
      </c>
      <c r="G1159" s="66">
        <v>82.47</v>
      </c>
    </row>
    <row r="1160" spans="1:7" ht="15" customHeight="1">
      <c r="A1160" s="63" t="s">
        <v>1434</v>
      </c>
      <c r="B1160" s="64" t="s">
        <v>1505</v>
      </c>
      <c r="C1160" s="63" t="s">
        <v>13</v>
      </c>
      <c r="D1160" s="63" t="s">
        <v>1429</v>
      </c>
      <c r="E1160" s="65">
        <v>2.5</v>
      </c>
      <c r="F1160" s="66">
        <v>24.88</v>
      </c>
      <c r="G1160" s="66">
        <v>62.2</v>
      </c>
    </row>
    <row r="1161" spans="1:7" ht="18" customHeight="1">
      <c r="A1161" s="67"/>
      <c r="B1161" s="67"/>
      <c r="C1161" s="67"/>
      <c r="D1161" s="67"/>
      <c r="E1161" s="267" t="s">
        <v>1436</v>
      </c>
      <c r="F1161" s="267"/>
      <c r="G1161" s="68">
        <v>144.66999999999999</v>
      </c>
    </row>
    <row r="1162" spans="1:7" ht="15" customHeight="1">
      <c r="A1162" s="266" t="s">
        <v>1437</v>
      </c>
      <c r="B1162" s="266"/>
      <c r="C1162" s="62" t="s">
        <v>4</v>
      </c>
      <c r="D1162" s="62" t="s">
        <v>1407</v>
      </c>
      <c r="E1162" s="62" t="s">
        <v>1408</v>
      </c>
      <c r="F1162" s="62" t="s">
        <v>1409</v>
      </c>
      <c r="G1162" s="62" t="s">
        <v>1410</v>
      </c>
    </row>
    <row r="1163" spans="1:7" ht="21" customHeight="1">
      <c r="A1163" s="63" t="s">
        <v>859</v>
      </c>
      <c r="B1163" s="64" t="s">
        <v>860</v>
      </c>
      <c r="C1163" s="63" t="s">
        <v>13</v>
      </c>
      <c r="D1163" s="63" t="s">
        <v>21</v>
      </c>
      <c r="E1163" s="65">
        <v>1</v>
      </c>
      <c r="F1163" s="66">
        <v>14.57</v>
      </c>
      <c r="G1163" s="66">
        <v>14.57</v>
      </c>
    </row>
    <row r="1164" spans="1:7" ht="15" customHeight="1">
      <c r="A1164" s="67"/>
      <c r="B1164" s="67"/>
      <c r="C1164" s="67"/>
      <c r="D1164" s="67"/>
      <c r="E1164" s="267" t="s">
        <v>1440</v>
      </c>
      <c r="F1164" s="267"/>
      <c r="G1164" s="68">
        <v>14.57</v>
      </c>
    </row>
    <row r="1165" spans="1:7" ht="15" customHeight="1">
      <c r="A1165" s="67"/>
      <c r="B1165" s="67"/>
      <c r="C1165" s="67"/>
      <c r="D1165" s="67"/>
      <c r="E1165" s="284" t="s">
        <v>1441</v>
      </c>
      <c r="F1165" s="284"/>
      <c r="G1165" s="69">
        <v>530.70000000000005</v>
      </c>
    </row>
    <row r="1166" spans="1:7" ht="9.9499999999999993" customHeight="1">
      <c r="A1166" s="67"/>
      <c r="B1166" s="67"/>
      <c r="C1166" s="67"/>
      <c r="D1166" s="67"/>
      <c r="E1166" s="285"/>
      <c r="F1166" s="285"/>
      <c r="G1166" s="285"/>
    </row>
    <row r="1167" spans="1:7" ht="20.100000000000001" customHeight="1">
      <c r="A1167" s="265" t="s">
        <v>1846</v>
      </c>
      <c r="B1167" s="265"/>
      <c r="C1167" s="265"/>
      <c r="D1167" s="265"/>
      <c r="E1167" s="265"/>
      <c r="F1167" s="265"/>
      <c r="G1167" s="265"/>
    </row>
    <row r="1168" spans="1:7" ht="15" customHeight="1">
      <c r="A1168" s="266" t="s">
        <v>1406</v>
      </c>
      <c r="B1168" s="266"/>
      <c r="C1168" s="62" t="s">
        <v>4</v>
      </c>
      <c r="D1168" s="62" t="s">
        <v>1407</v>
      </c>
      <c r="E1168" s="62" t="s">
        <v>1408</v>
      </c>
      <c r="F1168" s="62" t="s">
        <v>1409</v>
      </c>
      <c r="G1168" s="62" t="s">
        <v>1410</v>
      </c>
    </row>
    <row r="1169" spans="1:7" ht="21" customHeight="1">
      <c r="A1169" s="63" t="s">
        <v>1847</v>
      </c>
      <c r="B1169" s="64" t="s">
        <v>1848</v>
      </c>
      <c r="C1169" s="63" t="s">
        <v>13</v>
      </c>
      <c r="D1169" s="63" t="s">
        <v>21</v>
      </c>
      <c r="E1169" s="65">
        <v>1</v>
      </c>
      <c r="F1169" s="66">
        <v>106.39</v>
      </c>
      <c r="G1169" s="66">
        <v>106.39</v>
      </c>
    </row>
    <row r="1170" spans="1:7" ht="29.1" customHeight="1">
      <c r="A1170" s="63" t="s">
        <v>1849</v>
      </c>
      <c r="B1170" s="64" t="s">
        <v>1850</v>
      </c>
      <c r="C1170" s="63" t="s">
        <v>13</v>
      </c>
      <c r="D1170" s="63" t="s">
        <v>21</v>
      </c>
      <c r="E1170" s="65">
        <v>2</v>
      </c>
      <c r="F1170" s="66">
        <v>19.64</v>
      </c>
      <c r="G1170" s="66">
        <v>39.28</v>
      </c>
    </row>
    <row r="1171" spans="1:7" ht="15" customHeight="1">
      <c r="A1171" s="63" t="s">
        <v>1851</v>
      </c>
      <c r="B1171" s="64" t="s">
        <v>1852</v>
      </c>
      <c r="C1171" s="63" t="s">
        <v>13</v>
      </c>
      <c r="D1171" s="63" t="s">
        <v>56</v>
      </c>
      <c r="E1171" s="65">
        <v>3.04E-2</v>
      </c>
      <c r="F1171" s="66">
        <v>84.09</v>
      </c>
      <c r="G1171" s="66">
        <v>2.5499999999999998</v>
      </c>
    </row>
    <row r="1172" spans="1:7" ht="15" customHeight="1">
      <c r="A1172" s="67"/>
      <c r="B1172" s="67"/>
      <c r="C1172" s="67"/>
      <c r="D1172" s="67"/>
      <c r="E1172" s="267" t="s">
        <v>1425</v>
      </c>
      <c r="F1172" s="267"/>
      <c r="G1172" s="68">
        <v>148.22</v>
      </c>
    </row>
    <row r="1173" spans="1:7" ht="15" customHeight="1">
      <c r="A1173" s="266" t="s">
        <v>1426</v>
      </c>
      <c r="B1173" s="266"/>
      <c r="C1173" s="62" t="s">
        <v>4</v>
      </c>
      <c r="D1173" s="62" t="s">
        <v>1407</v>
      </c>
      <c r="E1173" s="62" t="s">
        <v>1408</v>
      </c>
      <c r="F1173" s="62" t="s">
        <v>1409</v>
      </c>
      <c r="G1173" s="62" t="s">
        <v>1410</v>
      </c>
    </row>
    <row r="1174" spans="1:7" ht="21" customHeight="1">
      <c r="A1174" s="63" t="s">
        <v>1430</v>
      </c>
      <c r="B1174" s="64" t="s">
        <v>1782</v>
      </c>
      <c r="C1174" s="63" t="s">
        <v>13</v>
      </c>
      <c r="D1174" s="63" t="s">
        <v>1429</v>
      </c>
      <c r="E1174" s="65">
        <v>0.38700000000000001</v>
      </c>
      <c r="F1174" s="66">
        <v>32.99</v>
      </c>
      <c r="G1174" s="66">
        <v>12.76</v>
      </c>
    </row>
    <row r="1175" spans="1:7" ht="15" customHeight="1">
      <c r="A1175" s="63" t="s">
        <v>1434</v>
      </c>
      <c r="B1175" s="64" t="s">
        <v>1505</v>
      </c>
      <c r="C1175" s="63" t="s">
        <v>13</v>
      </c>
      <c r="D1175" s="63" t="s">
        <v>1429</v>
      </c>
      <c r="E1175" s="65">
        <v>0.18859999999999999</v>
      </c>
      <c r="F1175" s="66">
        <v>24.88</v>
      </c>
      <c r="G1175" s="66">
        <v>4.6900000000000004</v>
      </c>
    </row>
    <row r="1176" spans="1:7" ht="18" customHeight="1">
      <c r="A1176" s="67"/>
      <c r="B1176" s="67"/>
      <c r="C1176" s="67"/>
      <c r="D1176" s="67"/>
      <c r="E1176" s="267" t="s">
        <v>1436</v>
      </c>
      <c r="F1176" s="267"/>
      <c r="G1176" s="68">
        <v>17.45</v>
      </c>
    </row>
    <row r="1177" spans="1:7" ht="15" customHeight="1">
      <c r="A1177" s="67"/>
      <c r="B1177" s="67"/>
      <c r="C1177" s="67"/>
      <c r="D1177" s="67"/>
      <c r="E1177" s="284" t="s">
        <v>1441</v>
      </c>
      <c r="F1177" s="284"/>
      <c r="G1177" s="69">
        <v>165.67</v>
      </c>
    </row>
    <row r="1178" spans="1:7" ht="9.9499999999999993" customHeight="1">
      <c r="A1178" s="67"/>
      <c r="B1178" s="67"/>
      <c r="C1178" s="67"/>
      <c r="D1178" s="67"/>
      <c r="E1178" s="285"/>
      <c r="F1178" s="285"/>
      <c r="G1178" s="285"/>
    </row>
    <row r="1179" spans="1:7" ht="20.100000000000001" customHeight="1">
      <c r="A1179" s="265" t="s">
        <v>1853</v>
      </c>
      <c r="B1179" s="265"/>
      <c r="C1179" s="265"/>
      <c r="D1179" s="265"/>
      <c r="E1179" s="265"/>
      <c r="F1179" s="265"/>
      <c r="G1179" s="265"/>
    </row>
    <row r="1180" spans="1:7" ht="15" customHeight="1">
      <c r="A1180" s="266" t="s">
        <v>1406</v>
      </c>
      <c r="B1180" s="266"/>
      <c r="C1180" s="62" t="s">
        <v>4</v>
      </c>
      <c r="D1180" s="62" t="s">
        <v>1407</v>
      </c>
      <c r="E1180" s="62" t="s">
        <v>1408</v>
      </c>
      <c r="F1180" s="62" t="s">
        <v>1409</v>
      </c>
      <c r="G1180" s="62" t="s">
        <v>1410</v>
      </c>
    </row>
    <row r="1181" spans="1:7" ht="21" customHeight="1">
      <c r="A1181" s="63" t="s">
        <v>1854</v>
      </c>
      <c r="B1181" s="64" t="s">
        <v>1855</v>
      </c>
      <c r="C1181" s="63" t="s">
        <v>13</v>
      </c>
      <c r="D1181" s="63" t="s">
        <v>21</v>
      </c>
      <c r="E1181" s="65">
        <v>1</v>
      </c>
      <c r="F1181" s="66">
        <v>194.63</v>
      </c>
      <c r="G1181" s="66">
        <v>194.63</v>
      </c>
    </row>
    <row r="1182" spans="1:7" ht="15" customHeight="1">
      <c r="A1182" s="63" t="s">
        <v>1856</v>
      </c>
      <c r="B1182" s="64" t="s">
        <v>1857</v>
      </c>
      <c r="C1182" s="63" t="s">
        <v>13</v>
      </c>
      <c r="D1182" s="63" t="s">
        <v>56</v>
      </c>
      <c r="E1182" s="65">
        <v>0.2974</v>
      </c>
      <c r="F1182" s="66">
        <v>33.200000000000003</v>
      </c>
      <c r="G1182" s="66">
        <v>9.8699999999999992</v>
      </c>
    </row>
    <row r="1183" spans="1:7" ht="15" customHeight="1">
      <c r="A1183" s="67"/>
      <c r="B1183" s="67"/>
      <c r="C1183" s="67"/>
      <c r="D1183" s="67"/>
      <c r="E1183" s="267" t="s">
        <v>1425</v>
      </c>
      <c r="F1183" s="267"/>
      <c r="G1183" s="68">
        <v>204.5</v>
      </c>
    </row>
    <row r="1184" spans="1:7" ht="15" customHeight="1">
      <c r="A1184" s="266" t="s">
        <v>1426</v>
      </c>
      <c r="B1184" s="266"/>
      <c r="C1184" s="62" t="s">
        <v>4</v>
      </c>
      <c r="D1184" s="62" t="s">
        <v>1407</v>
      </c>
      <c r="E1184" s="62" t="s">
        <v>1408</v>
      </c>
      <c r="F1184" s="62" t="s">
        <v>1409</v>
      </c>
      <c r="G1184" s="62" t="s">
        <v>1410</v>
      </c>
    </row>
    <row r="1185" spans="1:7" ht="21" customHeight="1">
      <c r="A1185" s="63" t="s">
        <v>1735</v>
      </c>
      <c r="B1185" s="64" t="s">
        <v>1736</v>
      </c>
      <c r="C1185" s="63" t="s">
        <v>13</v>
      </c>
      <c r="D1185" s="63" t="s">
        <v>1429</v>
      </c>
      <c r="E1185" s="65">
        <v>0.47739999999999999</v>
      </c>
      <c r="F1185" s="66">
        <v>35.01</v>
      </c>
      <c r="G1185" s="66">
        <v>16.71</v>
      </c>
    </row>
    <row r="1186" spans="1:7" ht="15" customHeight="1">
      <c r="A1186" s="63" t="s">
        <v>1434</v>
      </c>
      <c r="B1186" s="64" t="s">
        <v>1505</v>
      </c>
      <c r="C1186" s="63" t="s">
        <v>13</v>
      </c>
      <c r="D1186" s="63" t="s">
        <v>1429</v>
      </c>
      <c r="E1186" s="65">
        <v>0.15040000000000001</v>
      </c>
      <c r="F1186" s="66">
        <v>24.88</v>
      </c>
      <c r="G1186" s="66">
        <v>3.74</v>
      </c>
    </row>
    <row r="1187" spans="1:7" ht="18" customHeight="1">
      <c r="A1187" s="67"/>
      <c r="B1187" s="67"/>
      <c r="C1187" s="67"/>
      <c r="D1187" s="67"/>
      <c r="E1187" s="267" t="s">
        <v>1436</v>
      </c>
      <c r="F1187" s="267"/>
      <c r="G1187" s="68">
        <v>20.45</v>
      </c>
    </row>
    <row r="1188" spans="1:7" ht="15" customHeight="1">
      <c r="A1188" s="67"/>
      <c r="B1188" s="67"/>
      <c r="C1188" s="67"/>
      <c r="D1188" s="67"/>
      <c r="E1188" s="284" t="s">
        <v>1441</v>
      </c>
      <c r="F1188" s="284"/>
      <c r="G1188" s="69">
        <v>224.95</v>
      </c>
    </row>
    <row r="1189" spans="1:7" ht="9.9499999999999993" customHeight="1">
      <c r="A1189" s="67"/>
      <c r="B1189" s="67"/>
      <c r="C1189" s="67"/>
      <c r="D1189" s="67"/>
      <c r="E1189" s="285"/>
      <c r="F1189" s="285"/>
      <c r="G1189" s="285"/>
    </row>
    <row r="1190" spans="1:7" ht="20.100000000000001" customHeight="1">
      <c r="A1190" s="265" t="s">
        <v>1858</v>
      </c>
      <c r="B1190" s="265"/>
      <c r="C1190" s="265"/>
      <c r="D1190" s="265"/>
      <c r="E1190" s="265"/>
      <c r="F1190" s="265"/>
      <c r="G1190" s="265"/>
    </row>
    <row r="1191" spans="1:7" ht="15" customHeight="1">
      <c r="A1191" s="266" t="s">
        <v>1406</v>
      </c>
      <c r="B1191" s="266"/>
      <c r="C1191" s="62" t="s">
        <v>4</v>
      </c>
      <c r="D1191" s="62" t="s">
        <v>1407</v>
      </c>
      <c r="E1191" s="62" t="s">
        <v>1408</v>
      </c>
      <c r="F1191" s="62" t="s">
        <v>1409</v>
      </c>
      <c r="G1191" s="62" t="s">
        <v>1410</v>
      </c>
    </row>
    <row r="1192" spans="1:7" ht="21" customHeight="1">
      <c r="A1192" s="63" t="s">
        <v>1842</v>
      </c>
      <c r="B1192" s="64" t="s">
        <v>1843</v>
      </c>
      <c r="C1192" s="63" t="s">
        <v>13</v>
      </c>
      <c r="D1192" s="63" t="s">
        <v>21</v>
      </c>
      <c r="E1192" s="65">
        <v>2.1000000000000001E-2</v>
      </c>
      <c r="F1192" s="66">
        <v>4.1100000000000003</v>
      </c>
      <c r="G1192" s="66">
        <v>0.08</v>
      </c>
    </row>
    <row r="1193" spans="1:7" ht="21" customHeight="1">
      <c r="A1193" s="63" t="s">
        <v>1859</v>
      </c>
      <c r="B1193" s="64" t="s">
        <v>1860</v>
      </c>
      <c r="C1193" s="63" t="s">
        <v>13</v>
      </c>
      <c r="D1193" s="63" t="s">
        <v>21</v>
      </c>
      <c r="E1193" s="65">
        <v>1</v>
      </c>
      <c r="F1193" s="66">
        <v>141.68</v>
      </c>
      <c r="G1193" s="66">
        <v>141.68</v>
      </c>
    </row>
    <row r="1194" spans="1:7" ht="15" customHeight="1">
      <c r="A1194" s="67"/>
      <c r="B1194" s="67"/>
      <c r="C1194" s="67"/>
      <c r="D1194" s="67"/>
      <c r="E1194" s="267" t="s">
        <v>1425</v>
      </c>
      <c r="F1194" s="267"/>
      <c r="G1194" s="68">
        <v>141.76</v>
      </c>
    </row>
    <row r="1195" spans="1:7" ht="15" customHeight="1">
      <c r="A1195" s="266" t="s">
        <v>1426</v>
      </c>
      <c r="B1195" s="266"/>
      <c r="C1195" s="62" t="s">
        <v>4</v>
      </c>
      <c r="D1195" s="62" t="s">
        <v>1407</v>
      </c>
      <c r="E1195" s="62" t="s">
        <v>1408</v>
      </c>
      <c r="F1195" s="62" t="s">
        <v>1409</v>
      </c>
      <c r="G1195" s="62" t="s">
        <v>1410</v>
      </c>
    </row>
    <row r="1196" spans="1:7" ht="21" customHeight="1">
      <c r="A1196" s="63" t="s">
        <v>1430</v>
      </c>
      <c r="B1196" s="64" t="s">
        <v>1782</v>
      </c>
      <c r="C1196" s="63" t="s">
        <v>13</v>
      </c>
      <c r="D1196" s="63" t="s">
        <v>1429</v>
      </c>
      <c r="E1196" s="65">
        <v>9.6000000000000002E-2</v>
      </c>
      <c r="F1196" s="66">
        <v>32.99</v>
      </c>
      <c r="G1196" s="66">
        <v>3.16</v>
      </c>
    </row>
    <row r="1197" spans="1:7" ht="15" customHeight="1">
      <c r="A1197" s="63" t="s">
        <v>1434</v>
      </c>
      <c r="B1197" s="64" t="s">
        <v>1505</v>
      </c>
      <c r="C1197" s="63" t="s">
        <v>13</v>
      </c>
      <c r="D1197" s="63" t="s">
        <v>1429</v>
      </c>
      <c r="E1197" s="65">
        <v>3.0300000000000001E-2</v>
      </c>
      <c r="F1197" s="66">
        <v>24.88</v>
      </c>
      <c r="G1197" s="66">
        <v>0.75</v>
      </c>
    </row>
    <row r="1198" spans="1:7" ht="18" customHeight="1">
      <c r="A1198" s="67"/>
      <c r="B1198" s="67"/>
      <c r="C1198" s="67"/>
      <c r="D1198" s="67"/>
      <c r="E1198" s="267" t="s">
        <v>1436</v>
      </c>
      <c r="F1198" s="267"/>
      <c r="G1198" s="68">
        <v>3.91</v>
      </c>
    </row>
    <row r="1199" spans="1:7" ht="15" customHeight="1">
      <c r="A1199" s="67"/>
      <c r="B1199" s="67"/>
      <c r="C1199" s="67"/>
      <c r="D1199" s="67"/>
      <c r="E1199" s="284" t="s">
        <v>1441</v>
      </c>
      <c r="F1199" s="284"/>
      <c r="G1199" s="69">
        <v>145.66999999999999</v>
      </c>
    </row>
    <row r="1200" spans="1:7" ht="9.9499999999999993" customHeight="1">
      <c r="A1200" s="67"/>
      <c r="B1200" s="67"/>
      <c r="C1200" s="67"/>
      <c r="D1200" s="67"/>
      <c r="E1200" s="285"/>
      <c r="F1200" s="285"/>
      <c r="G1200" s="285"/>
    </row>
    <row r="1201" spans="1:7" ht="20.100000000000001" customHeight="1">
      <c r="A1201" s="265" t="s">
        <v>1861</v>
      </c>
      <c r="B1201" s="265"/>
      <c r="C1201" s="265"/>
      <c r="D1201" s="265"/>
      <c r="E1201" s="265"/>
      <c r="F1201" s="265"/>
      <c r="G1201" s="265"/>
    </row>
    <row r="1202" spans="1:7" ht="15" customHeight="1">
      <c r="A1202" s="266" t="s">
        <v>1406</v>
      </c>
      <c r="B1202" s="266"/>
      <c r="C1202" s="62" t="s">
        <v>4</v>
      </c>
      <c r="D1202" s="62" t="s">
        <v>1407</v>
      </c>
      <c r="E1202" s="62" t="s">
        <v>1408</v>
      </c>
      <c r="F1202" s="62" t="s">
        <v>1409</v>
      </c>
      <c r="G1202" s="62" t="s">
        <v>1410</v>
      </c>
    </row>
    <row r="1203" spans="1:7" ht="21" customHeight="1">
      <c r="A1203" s="63" t="s">
        <v>1862</v>
      </c>
      <c r="B1203" s="64" t="s">
        <v>1863</v>
      </c>
      <c r="C1203" s="63" t="s">
        <v>13</v>
      </c>
      <c r="D1203" s="63" t="s">
        <v>21</v>
      </c>
      <c r="E1203" s="65">
        <v>1</v>
      </c>
      <c r="F1203" s="66">
        <v>203.72</v>
      </c>
      <c r="G1203" s="66">
        <v>203.72</v>
      </c>
    </row>
    <row r="1204" spans="1:7" ht="15" customHeight="1">
      <c r="A1204" s="67"/>
      <c r="B1204" s="67"/>
      <c r="C1204" s="67"/>
      <c r="D1204" s="67"/>
      <c r="E1204" s="267" t="s">
        <v>1425</v>
      </c>
      <c r="F1204" s="267"/>
      <c r="G1204" s="68">
        <v>203.72</v>
      </c>
    </row>
    <row r="1205" spans="1:7" ht="15" customHeight="1">
      <c r="A1205" s="266" t="s">
        <v>1426</v>
      </c>
      <c r="B1205" s="266"/>
      <c r="C1205" s="62" t="s">
        <v>4</v>
      </c>
      <c r="D1205" s="62" t="s">
        <v>1407</v>
      </c>
      <c r="E1205" s="62" t="s">
        <v>1408</v>
      </c>
      <c r="F1205" s="62" t="s">
        <v>1409</v>
      </c>
      <c r="G1205" s="62" t="s">
        <v>1410</v>
      </c>
    </row>
    <row r="1206" spans="1:7" ht="21" customHeight="1">
      <c r="A1206" s="63" t="s">
        <v>1864</v>
      </c>
      <c r="B1206" s="64" t="s">
        <v>1865</v>
      </c>
      <c r="C1206" s="63" t="s">
        <v>13</v>
      </c>
      <c r="D1206" s="63" t="s">
        <v>1429</v>
      </c>
      <c r="E1206" s="65">
        <v>0.5</v>
      </c>
      <c r="F1206" s="66">
        <v>28.03</v>
      </c>
      <c r="G1206" s="66">
        <v>14.01</v>
      </c>
    </row>
    <row r="1207" spans="1:7" ht="15" customHeight="1">
      <c r="A1207" s="63" t="s">
        <v>1866</v>
      </c>
      <c r="B1207" s="64" t="s">
        <v>1867</v>
      </c>
      <c r="C1207" s="63" t="s">
        <v>13</v>
      </c>
      <c r="D1207" s="63" t="s">
        <v>1429</v>
      </c>
      <c r="E1207" s="65">
        <v>0.5</v>
      </c>
      <c r="F1207" s="66">
        <v>34.11</v>
      </c>
      <c r="G1207" s="66">
        <v>17.05</v>
      </c>
    </row>
    <row r="1208" spans="1:7" ht="18" customHeight="1">
      <c r="A1208" s="67"/>
      <c r="B1208" s="67"/>
      <c r="C1208" s="67"/>
      <c r="D1208" s="67"/>
      <c r="E1208" s="267" t="s">
        <v>1436</v>
      </c>
      <c r="F1208" s="267"/>
      <c r="G1208" s="68">
        <v>31.06</v>
      </c>
    </row>
    <row r="1209" spans="1:7" ht="15" customHeight="1">
      <c r="A1209" s="67"/>
      <c r="B1209" s="67"/>
      <c r="C1209" s="67"/>
      <c r="D1209" s="67"/>
      <c r="E1209" s="284" t="s">
        <v>1441</v>
      </c>
      <c r="F1209" s="284"/>
      <c r="G1209" s="69">
        <v>234.78</v>
      </c>
    </row>
    <row r="1210" spans="1:7" ht="9.9499999999999993" customHeight="1">
      <c r="A1210" s="67"/>
      <c r="B1210" s="67"/>
      <c r="C1210" s="67"/>
      <c r="D1210" s="67"/>
      <c r="E1210" s="285"/>
      <c r="F1210" s="285"/>
      <c r="G1210" s="285"/>
    </row>
    <row r="1211" spans="1:7" ht="20.100000000000001" customHeight="1">
      <c r="A1211" s="265" t="s">
        <v>1868</v>
      </c>
      <c r="B1211" s="265"/>
      <c r="C1211" s="265"/>
      <c r="D1211" s="265"/>
      <c r="E1211" s="265"/>
      <c r="F1211" s="265"/>
      <c r="G1211" s="265"/>
    </row>
    <row r="1212" spans="1:7" ht="15" customHeight="1">
      <c r="A1212" s="266" t="s">
        <v>1406</v>
      </c>
      <c r="B1212" s="266"/>
      <c r="C1212" s="62" t="s">
        <v>4</v>
      </c>
      <c r="D1212" s="62" t="s">
        <v>1407</v>
      </c>
      <c r="E1212" s="62" t="s">
        <v>1408</v>
      </c>
      <c r="F1212" s="62" t="s">
        <v>1409</v>
      </c>
      <c r="G1212" s="62" t="s">
        <v>1410</v>
      </c>
    </row>
    <row r="1213" spans="1:7" ht="21" customHeight="1">
      <c r="A1213" s="63" t="s">
        <v>1842</v>
      </c>
      <c r="B1213" s="64" t="s">
        <v>1843</v>
      </c>
      <c r="C1213" s="63" t="s">
        <v>13</v>
      </c>
      <c r="D1213" s="63" t="s">
        <v>21</v>
      </c>
      <c r="E1213" s="65">
        <v>4.2000000000000003E-2</v>
      </c>
      <c r="F1213" s="66">
        <v>4.1100000000000003</v>
      </c>
      <c r="G1213" s="66">
        <v>0.17</v>
      </c>
    </row>
    <row r="1214" spans="1:7" ht="29.1" customHeight="1">
      <c r="A1214" s="63" t="s">
        <v>1869</v>
      </c>
      <c r="B1214" s="64" t="s">
        <v>1870</v>
      </c>
      <c r="C1214" s="63" t="s">
        <v>13</v>
      </c>
      <c r="D1214" s="63" t="s">
        <v>21</v>
      </c>
      <c r="E1214" s="65">
        <v>1</v>
      </c>
      <c r="F1214" s="66">
        <v>332.41</v>
      </c>
      <c r="G1214" s="66">
        <v>332.41</v>
      </c>
    </row>
    <row r="1215" spans="1:7" ht="15" customHeight="1">
      <c r="A1215" s="67"/>
      <c r="B1215" s="67"/>
      <c r="C1215" s="67"/>
      <c r="D1215" s="67"/>
      <c r="E1215" s="267" t="s">
        <v>1425</v>
      </c>
      <c r="F1215" s="267"/>
      <c r="G1215" s="68">
        <v>332.58</v>
      </c>
    </row>
    <row r="1216" spans="1:7" ht="15" customHeight="1">
      <c r="A1216" s="266" t="s">
        <v>1426</v>
      </c>
      <c r="B1216" s="266"/>
      <c r="C1216" s="62" t="s">
        <v>4</v>
      </c>
      <c r="D1216" s="62" t="s">
        <v>1407</v>
      </c>
      <c r="E1216" s="62" t="s">
        <v>1408</v>
      </c>
      <c r="F1216" s="62" t="s">
        <v>1409</v>
      </c>
      <c r="G1216" s="62" t="s">
        <v>1410</v>
      </c>
    </row>
    <row r="1217" spans="1:7" ht="21" customHeight="1">
      <c r="A1217" s="63" t="s">
        <v>1430</v>
      </c>
      <c r="B1217" s="64" t="s">
        <v>1782</v>
      </c>
      <c r="C1217" s="63" t="s">
        <v>13</v>
      </c>
      <c r="D1217" s="63" t="s">
        <v>1429</v>
      </c>
      <c r="E1217" s="65">
        <v>0.46300000000000002</v>
      </c>
      <c r="F1217" s="66">
        <v>32.99</v>
      </c>
      <c r="G1217" s="66">
        <v>15.27</v>
      </c>
    </row>
    <row r="1218" spans="1:7" ht="15" customHeight="1">
      <c r="A1218" s="63" t="s">
        <v>1434</v>
      </c>
      <c r="B1218" s="64" t="s">
        <v>1505</v>
      </c>
      <c r="C1218" s="63" t="s">
        <v>13</v>
      </c>
      <c r="D1218" s="63" t="s">
        <v>1429</v>
      </c>
      <c r="E1218" s="65">
        <v>0.1459</v>
      </c>
      <c r="F1218" s="66">
        <v>24.88</v>
      </c>
      <c r="G1218" s="66">
        <v>3.62</v>
      </c>
    </row>
    <row r="1219" spans="1:7" ht="18" customHeight="1">
      <c r="A1219" s="67"/>
      <c r="B1219" s="67"/>
      <c r="C1219" s="67"/>
      <c r="D1219" s="67"/>
      <c r="E1219" s="267" t="s">
        <v>1436</v>
      </c>
      <c r="F1219" s="267"/>
      <c r="G1219" s="68">
        <v>18.89</v>
      </c>
    </row>
    <row r="1220" spans="1:7" ht="15" customHeight="1">
      <c r="A1220" s="67"/>
      <c r="B1220" s="67"/>
      <c r="C1220" s="67"/>
      <c r="D1220" s="67"/>
      <c r="E1220" s="284" t="s">
        <v>1441</v>
      </c>
      <c r="F1220" s="284"/>
      <c r="G1220" s="69">
        <v>351.47</v>
      </c>
    </row>
    <row r="1221" spans="1:7" ht="9.9499999999999993" customHeight="1">
      <c r="A1221" s="67"/>
      <c r="B1221" s="67"/>
      <c r="C1221" s="67"/>
      <c r="D1221" s="67"/>
      <c r="E1221" s="285"/>
      <c r="F1221" s="285"/>
      <c r="G1221" s="285"/>
    </row>
    <row r="1222" spans="1:7" ht="20.100000000000001" customHeight="1">
      <c r="A1222" s="265" t="s">
        <v>1871</v>
      </c>
      <c r="B1222" s="265"/>
      <c r="C1222" s="265"/>
      <c r="D1222" s="265"/>
      <c r="E1222" s="265"/>
      <c r="F1222" s="265"/>
      <c r="G1222" s="265"/>
    </row>
    <row r="1223" spans="1:7" ht="15" customHeight="1">
      <c r="A1223" s="266" t="s">
        <v>1426</v>
      </c>
      <c r="B1223" s="266"/>
      <c r="C1223" s="62" t="s">
        <v>4</v>
      </c>
      <c r="D1223" s="62" t="s">
        <v>1407</v>
      </c>
      <c r="E1223" s="62" t="s">
        <v>1408</v>
      </c>
      <c r="F1223" s="62" t="s">
        <v>1409</v>
      </c>
      <c r="G1223" s="62" t="s">
        <v>1410</v>
      </c>
    </row>
    <row r="1224" spans="1:7" ht="21" customHeight="1">
      <c r="A1224" s="63" t="s">
        <v>1675</v>
      </c>
      <c r="B1224" s="64" t="s">
        <v>1676</v>
      </c>
      <c r="C1224" s="63" t="s">
        <v>13</v>
      </c>
      <c r="D1224" s="63" t="s">
        <v>1429</v>
      </c>
      <c r="E1224" s="65">
        <v>0.5</v>
      </c>
      <c r="F1224" s="66">
        <v>29.06</v>
      </c>
      <c r="G1224" s="66">
        <v>14.53</v>
      </c>
    </row>
    <row r="1225" spans="1:7" ht="15" customHeight="1">
      <c r="A1225" s="63" t="s">
        <v>1866</v>
      </c>
      <c r="B1225" s="64" t="s">
        <v>1867</v>
      </c>
      <c r="C1225" s="63" t="s">
        <v>13</v>
      </c>
      <c r="D1225" s="63" t="s">
        <v>1429</v>
      </c>
      <c r="E1225" s="65">
        <v>0.5</v>
      </c>
      <c r="F1225" s="66">
        <v>34.11</v>
      </c>
      <c r="G1225" s="66">
        <v>17.05</v>
      </c>
    </row>
    <row r="1226" spans="1:7" ht="18" customHeight="1">
      <c r="A1226" s="67"/>
      <c r="B1226" s="67"/>
      <c r="C1226" s="67"/>
      <c r="D1226" s="67"/>
      <c r="E1226" s="267" t="s">
        <v>1436</v>
      </c>
      <c r="F1226" s="267"/>
      <c r="G1226" s="68">
        <v>31.58</v>
      </c>
    </row>
    <row r="1227" spans="1:7" ht="15" customHeight="1">
      <c r="A1227" s="266" t="s">
        <v>1437</v>
      </c>
      <c r="B1227" s="266"/>
      <c r="C1227" s="62" t="s">
        <v>4</v>
      </c>
      <c r="D1227" s="62" t="s">
        <v>1407</v>
      </c>
      <c r="E1227" s="62" t="s">
        <v>1408</v>
      </c>
      <c r="F1227" s="62" t="s">
        <v>1409</v>
      </c>
      <c r="G1227" s="62" t="s">
        <v>1410</v>
      </c>
    </row>
    <row r="1228" spans="1:7" ht="21" customHeight="1">
      <c r="A1228" s="63" t="s">
        <v>883</v>
      </c>
      <c r="B1228" s="64" t="s">
        <v>884</v>
      </c>
      <c r="C1228" s="63" t="s">
        <v>13</v>
      </c>
      <c r="D1228" s="63" t="s">
        <v>21</v>
      </c>
      <c r="E1228" s="65">
        <v>1</v>
      </c>
      <c r="F1228" s="66">
        <v>112.26</v>
      </c>
      <c r="G1228" s="66">
        <v>112.26</v>
      </c>
    </row>
    <row r="1229" spans="1:7" ht="15" customHeight="1">
      <c r="A1229" s="67"/>
      <c r="B1229" s="67"/>
      <c r="C1229" s="67"/>
      <c r="D1229" s="67"/>
      <c r="E1229" s="267" t="s">
        <v>1440</v>
      </c>
      <c r="F1229" s="267"/>
      <c r="G1229" s="68">
        <v>112.26</v>
      </c>
    </row>
    <row r="1230" spans="1:7" ht="15" customHeight="1">
      <c r="A1230" s="67"/>
      <c r="B1230" s="67"/>
      <c r="C1230" s="67"/>
      <c r="D1230" s="67"/>
      <c r="E1230" s="284" t="s">
        <v>1441</v>
      </c>
      <c r="F1230" s="284"/>
      <c r="G1230" s="69">
        <v>143.84</v>
      </c>
    </row>
    <row r="1231" spans="1:7" ht="9.9499999999999993" customHeight="1">
      <c r="A1231" s="67"/>
      <c r="B1231" s="67"/>
      <c r="C1231" s="67"/>
      <c r="D1231" s="67"/>
      <c r="E1231" s="285"/>
      <c r="F1231" s="285"/>
      <c r="G1231" s="285"/>
    </row>
    <row r="1232" spans="1:7" ht="20.100000000000001" customHeight="1">
      <c r="A1232" s="265" t="s">
        <v>1872</v>
      </c>
      <c r="B1232" s="265"/>
      <c r="C1232" s="265"/>
      <c r="D1232" s="265"/>
      <c r="E1232" s="265"/>
      <c r="F1232" s="265"/>
      <c r="G1232" s="265"/>
    </row>
    <row r="1233" spans="1:7" ht="15" customHeight="1">
      <c r="A1233" s="266" t="s">
        <v>1406</v>
      </c>
      <c r="B1233" s="266"/>
      <c r="C1233" s="62" t="s">
        <v>4</v>
      </c>
      <c r="D1233" s="62" t="s">
        <v>1407</v>
      </c>
      <c r="E1233" s="62" t="s">
        <v>1408</v>
      </c>
      <c r="F1233" s="62" t="s">
        <v>1409</v>
      </c>
      <c r="G1233" s="62" t="s">
        <v>1410</v>
      </c>
    </row>
    <row r="1234" spans="1:7" ht="21" customHeight="1">
      <c r="A1234" s="63" t="s">
        <v>1873</v>
      </c>
      <c r="B1234" s="64" t="s">
        <v>1874</v>
      </c>
      <c r="C1234" s="63" t="s">
        <v>13</v>
      </c>
      <c r="D1234" s="63" t="s">
        <v>21</v>
      </c>
      <c r="E1234" s="65">
        <v>0.66669999999999996</v>
      </c>
      <c r="F1234" s="66">
        <v>168.34</v>
      </c>
      <c r="G1234" s="66">
        <v>112.23</v>
      </c>
    </row>
    <row r="1235" spans="1:7" ht="29.1" customHeight="1">
      <c r="A1235" s="63" t="s">
        <v>1849</v>
      </c>
      <c r="B1235" s="64" t="s">
        <v>1850</v>
      </c>
      <c r="C1235" s="63" t="s">
        <v>13</v>
      </c>
      <c r="D1235" s="63" t="s">
        <v>21</v>
      </c>
      <c r="E1235" s="65">
        <v>6</v>
      </c>
      <c r="F1235" s="66">
        <v>19.64</v>
      </c>
      <c r="G1235" s="66">
        <v>117.84</v>
      </c>
    </row>
    <row r="1236" spans="1:7" ht="15" customHeight="1">
      <c r="A1236" s="67"/>
      <c r="B1236" s="67"/>
      <c r="C1236" s="67"/>
      <c r="D1236" s="67"/>
      <c r="E1236" s="267" t="s">
        <v>1425</v>
      </c>
      <c r="F1236" s="267"/>
      <c r="G1236" s="68">
        <v>230.07</v>
      </c>
    </row>
    <row r="1237" spans="1:7" ht="15" customHeight="1">
      <c r="A1237" s="266" t="s">
        <v>1426</v>
      </c>
      <c r="B1237" s="266"/>
      <c r="C1237" s="62" t="s">
        <v>4</v>
      </c>
      <c r="D1237" s="62" t="s">
        <v>1407</v>
      </c>
      <c r="E1237" s="62" t="s">
        <v>1408</v>
      </c>
      <c r="F1237" s="62" t="s">
        <v>1409</v>
      </c>
      <c r="G1237" s="62" t="s">
        <v>1410</v>
      </c>
    </row>
    <row r="1238" spans="1:7" ht="21" customHeight="1">
      <c r="A1238" s="63" t="s">
        <v>1430</v>
      </c>
      <c r="B1238" s="64" t="s">
        <v>1782</v>
      </c>
      <c r="C1238" s="63" t="s">
        <v>13</v>
      </c>
      <c r="D1238" s="63" t="s">
        <v>1429</v>
      </c>
      <c r="E1238" s="65">
        <v>0.94850000000000001</v>
      </c>
      <c r="F1238" s="66">
        <v>32.99</v>
      </c>
      <c r="G1238" s="66">
        <v>31.29</v>
      </c>
    </row>
    <row r="1239" spans="1:7" ht="15" customHeight="1">
      <c r="A1239" s="63" t="s">
        <v>1434</v>
      </c>
      <c r="B1239" s="64" t="s">
        <v>1505</v>
      </c>
      <c r="C1239" s="63" t="s">
        <v>13</v>
      </c>
      <c r="D1239" s="63" t="s">
        <v>1429</v>
      </c>
      <c r="E1239" s="65">
        <v>0.29880000000000001</v>
      </c>
      <c r="F1239" s="66">
        <v>24.88</v>
      </c>
      <c r="G1239" s="66">
        <v>7.43</v>
      </c>
    </row>
    <row r="1240" spans="1:7" ht="18" customHeight="1">
      <c r="A1240" s="67"/>
      <c r="B1240" s="67"/>
      <c r="C1240" s="67"/>
      <c r="D1240" s="67"/>
      <c r="E1240" s="267" t="s">
        <v>1436</v>
      </c>
      <c r="F1240" s="267"/>
      <c r="G1240" s="68">
        <v>38.72</v>
      </c>
    </row>
    <row r="1241" spans="1:7" ht="15" customHeight="1">
      <c r="A1241" s="67"/>
      <c r="B1241" s="67"/>
      <c r="C1241" s="67"/>
      <c r="D1241" s="67"/>
      <c r="E1241" s="284" t="s">
        <v>1441</v>
      </c>
      <c r="F1241" s="284"/>
      <c r="G1241" s="69">
        <v>268.79000000000002</v>
      </c>
    </row>
    <row r="1242" spans="1:7" ht="9.9499999999999993" customHeight="1">
      <c r="A1242" s="67"/>
      <c r="B1242" s="67"/>
      <c r="C1242" s="67"/>
      <c r="D1242" s="67"/>
      <c r="E1242" s="285"/>
      <c r="F1242" s="285"/>
      <c r="G1242" s="285"/>
    </row>
    <row r="1243" spans="1:7" ht="20.100000000000001" customHeight="1">
      <c r="A1243" s="265" t="s">
        <v>1875</v>
      </c>
      <c r="B1243" s="265"/>
      <c r="C1243" s="265"/>
      <c r="D1243" s="265"/>
      <c r="E1243" s="265"/>
      <c r="F1243" s="265"/>
      <c r="G1243" s="265"/>
    </row>
    <row r="1244" spans="1:7" ht="15" customHeight="1">
      <c r="A1244" s="266" t="s">
        <v>1406</v>
      </c>
      <c r="B1244" s="266"/>
      <c r="C1244" s="62" t="s">
        <v>4</v>
      </c>
      <c r="D1244" s="62" t="s">
        <v>1407</v>
      </c>
      <c r="E1244" s="62" t="s">
        <v>1408</v>
      </c>
      <c r="F1244" s="62" t="s">
        <v>1409</v>
      </c>
      <c r="G1244" s="62" t="s">
        <v>1410</v>
      </c>
    </row>
    <row r="1245" spans="1:7" ht="21" customHeight="1">
      <c r="A1245" s="63" t="s">
        <v>1876</v>
      </c>
      <c r="B1245" s="64" t="s">
        <v>1877</v>
      </c>
      <c r="C1245" s="63" t="s">
        <v>13</v>
      </c>
      <c r="D1245" s="63" t="s">
        <v>21</v>
      </c>
      <c r="E1245" s="65">
        <v>1.9199999999999998E-2</v>
      </c>
      <c r="F1245" s="66">
        <v>15.15</v>
      </c>
      <c r="G1245" s="66">
        <v>0.28999999999999998</v>
      </c>
    </row>
    <row r="1246" spans="1:7" ht="21" customHeight="1">
      <c r="A1246" s="63" t="s">
        <v>1878</v>
      </c>
      <c r="B1246" s="64" t="s">
        <v>1879</v>
      </c>
      <c r="C1246" s="63" t="s">
        <v>13</v>
      </c>
      <c r="D1246" s="63" t="s">
        <v>21</v>
      </c>
      <c r="E1246" s="65">
        <v>1</v>
      </c>
      <c r="F1246" s="66">
        <v>356.06</v>
      </c>
      <c r="G1246" s="66">
        <v>356.06</v>
      </c>
    </row>
    <row r="1247" spans="1:7" ht="15" customHeight="1">
      <c r="A1247" s="67"/>
      <c r="B1247" s="67"/>
      <c r="C1247" s="67"/>
      <c r="D1247" s="67"/>
      <c r="E1247" s="267" t="s">
        <v>1425</v>
      </c>
      <c r="F1247" s="267"/>
      <c r="G1247" s="68">
        <v>356.35</v>
      </c>
    </row>
    <row r="1248" spans="1:7" ht="15" customHeight="1">
      <c r="A1248" s="266" t="s">
        <v>1426</v>
      </c>
      <c r="B1248" s="266"/>
      <c r="C1248" s="62" t="s">
        <v>4</v>
      </c>
      <c r="D1248" s="62" t="s">
        <v>1407</v>
      </c>
      <c r="E1248" s="62" t="s">
        <v>1408</v>
      </c>
      <c r="F1248" s="62" t="s">
        <v>1409</v>
      </c>
      <c r="G1248" s="62" t="s">
        <v>1410</v>
      </c>
    </row>
    <row r="1249" spans="1:7" ht="21" customHeight="1">
      <c r="A1249" s="63" t="s">
        <v>1427</v>
      </c>
      <c r="B1249" s="64" t="s">
        <v>1781</v>
      </c>
      <c r="C1249" s="63" t="s">
        <v>13</v>
      </c>
      <c r="D1249" s="63" t="s">
        <v>1429</v>
      </c>
      <c r="E1249" s="65">
        <v>0.92490000000000006</v>
      </c>
      <c r="F1249" s="66">
        <v>27.02</v>
      </c>
      <c r="G1249" s="66">
        <v>24.99</v>
      </c>
    </row>
    <row r="1250" spans="1:7" ht="21" customHeight="1">
      <c r="A1250" s="63" t="s">
        <v>1430</v>
      </c>
      <c r="B1250" s="64" t="s">
        <v>1782</v>
      </c>
      <c r="C1250" s="63" t="s">
        <v>13</v>
      </c>
      <c r="D1250" s="63" t="s">
        <v>1429</v>
      </c>
      <c r="E1250" s="65">
        <v>0.92490000000000006</v>
      </c>
      <c r="F1250" s="66">
        <v>32.99</v>
      </c>
      <c r="G1250" s="66">
        <v>30.51</v>
      </c>
    </row>
    <row r="1251" spans="1:7" ht="18" customHeight="1">
      <c r="A1251" s="67"/>
      <c r="B1251" s="67"/>
      <c r="C1251" s="67"/>
      <c r="D1251" s="67"/>
      <c r="E1251" s="267" t="s">
        <v>1436</v>
      </c>
      <c r="F1251" s="267"/>
      <c r="G1251" s="68">
        <v>55.5</v>
      </c>
    </row>
    <row r="1252" spans="1:7" ht="15" customHeight="1">
      <c r="A1252" s="67"/>
      <c r="B1252" s="67"/>
      <c r="C1252" s="67"/>
      <c r="D1252" s="67"/>
      <c r="E1252" s="284" t="s">
        <v>1441</v>
      </c>
      <c r="F1252" s="284"/>
      <c r="G1252" s="69">
        <v>411.85</v>
      </c>
    </row>
    <row r="1253" spans="1:7" ht="9.9499999999999993" customHeight="1">
      <c r="A1253" s="67"/>
      <c r="B1253" s="67"/>
      <c r="C1253" s="67"/>
      <c r="D1253" s="67"/>
      <c r="E1253" s="285"/>
      <c r="F1253" s="285"/>
      <c r="G1253" s="285"/>
    </row>
    <row r="1254" spans="1:7" ht="20.100000000000001" customHeight="1">
      <c r="A1254" s="265" t="s">
        <v>1880</v>
      </c>
      <c r="B1254" s="265"/>
      <c r="C1254" s="265"/>
      <c r="D1254" s="265"/>
      <c r="E1254" s="265"/>
      <c r="F1254" s="265"/>
      <c r="G1254" s="265"/>
    </row>
    <row r="1255" spans="1:7" ht="15" customHeight="1">
      <c r="A1255" s="266" t="s">
        <v>1406</v>
      </c>
      <c r="B1255" s="266"/>
      <c r="C1255" s="62" t="s">
        <v>4</v>
      </c>
      <c r="D1255" s="62" t="s">
        <v>1407</v>
      </c>
      <c r="E1255" s="62" t="s">
        <v>1408</v>
      </c>
      <c r="F1255" s="62" t="s">
        <v>1409</v>
      </c>
      <c r="G1255" s="62" t="s">
        <v>1410</v>
      </c>
    </row>
    <row r="1256" spans="1:7" ht="21" customHeight="1">
      <c r="A1256" s="63" t="s">
        <v>1881</v>
      </c>
      <c r="B1256" s="64" t="s">
        <v>1882</v>
      </c>
      <c r="C1256" s="63" t="s">
        <v>13</v>
      </c>
      <c r="D1256" s="63" t="s">
        <v>21</v>
      </c>
      <c r="E1256" s="65">
        <v>1</v>
      </c>
      <c r="F1256" s="66">
        <v>42.91</v>
      </c>
      <c r="G1256" s="66">
        <v>42.91</v>
      </c>
    </row>
    <row r="1257" spans="1:7" ht="15" customHeight="1">
      <c r="A1257" s="67"/>
      <c r="B1257" s="67"/>
      <c r="C1257" s="67"/>
      <c r="D1257" s="67"/>
      <c r="E1257" s="267" t="s">
        <v>1425</v>
      </c>
      <c r="F1257" s="267"/>
      <c r="G1257" s="68">
        <v>42.91</v>
      </c>
    </row>
    <row r="1258" spans="1:7" ht="15" customHeight="1">
      <c r="A1258" s="266" t="s">
        <v>1426</v>
      </c>
      <c r="B1258" s="266"/>
      <c r="C1258" s="62" t="s">
        <v>4</v>
      </c>
      <c r="D1258" s="62" t="s">
        <v>1407</v>
      </c>
      <c r="E1258" s="62" t="s">
        <v>1408</v>
      </c>
      <c r="F1258" s="62" t="s">
        <v>1409</v>
      </c>
      <c r="G1258" s="62" t="s">
        <v>1410</v>
      </c>
    </row>
    <row r="1259" spans="1:7" ht="21" customHeight="1">
      <c r="A1259" s="63" t="s">
        <v>1430</v>
      </c>
      <c r="B1259" s="64" t="s">
        <v>1782</v>
      </c>
      <c r="C1259" s="63" t="s">
        <v>13</v>
      </c>
      <c r="D1259" s="63" t="s">
        <v>1429</v>
      </c>
      <c r="E1259" s="65">
        <v>0.31619999999999998</v>
      </c>
      <c r="F1259" s="66">
        <v>32.99</v>
      </c>
      <c r="G1259" s="66">
        <v>10.43</v>
      </c>
    </row>
    <row r="1260" spans="1:7" ht="15" customHeight="1">
      <c r="A1260" s="63" t="s">
        <v>1434</v>
      </c>
      <c r="B1260" s="64" t="s">
        <v>1505</v>
      </c>
      <c r="C1260" s="63" t="s">
        <v>13</v>
      </c>
      <c r="D1260" s="63" t="s">
        <v>1429</v>
      </c>
      <c r="E1260" s="65">
        <v>9.9599999999999994E-2</v>
      </c>
      <c r="F1260" s="66">
        <v>24.88</v>
      </c>
      <c r="G1260" s="66">
        <v>2.4700000000000002</v>
      </c>
    </row>
    <row r="1261" spans="1:7" ht="18" customHeight="1">
      <c r="A1261" s="67"/>
      <c r="B1261" s="67"/>
      <c r="C1261" s="67"/>
      <c r="D1261" s="67"/>
      <c r="E1261" s="267" t="s">
        <v>1436</v>
      </c>
      <c r="F1261" s="267"/>
      <c r="G1261" s="68">
        <v>12.9</v>
      </c>
    </row>
    <row r="1262" spans="1:7" ht="15" customHeight="1">
      <c r="A1262" s="67"/>
      <c r="B1262" s="67"/>
      <c r="C1262" s="67"/>
      <c r="D1262" s="67"/>
      <c r="E1262" s="284" t="s">
        <v>1441</v>
      </c>
      <c r="F1262" s="284"/>
      <c r="G1262" s="69">
        <v>55.81</v>
      </c>
    </row>
    <row r="1263" spans="1:7" ht="9.9499999999999993" customHeight="1">
      <c r="A1263" s="67"/>
      <c r="B1263" s="67"/>
      <c r="C1263" s="67"/>
      <c r="D1263" s="67"/>
      <c r="E1263" s="285"/>
      <c r="F1263" s="285"/>
      <c r="G1263" s="285"/>
    </row>
    <row r="1264" spans="1:7" ht="20.100000000000001" customHeight="1">
      <c r="A1264" s="265" t="s">
        <v>1883</v>
      </c>
      <c r="B1264" s="265"/>
      <c r="C1264" s="265"/>
      <c r="D1264" s="265"/>
      <c r="E1264" s="265"/>
      <c r="F1264" s="265"/>
      <c r="G1264" s="265"/>
    </row>
    <row r="1265" spans="1:7" ht="15" customHeight="1">
      <c r="A1265" s="266" t="s">
        <v>1406</v>
      </c>
      <c r="B1265" s="266"/>
      <c r="C1265" s="62" t="s">
        <v>4</v>
      </c>
      <c r="D1265" s="62" t="s">
        <v>1407</v>
      </c>
      <c r="E1265" s="62" t="s">
        <v>1408</v>
      </c>
      <c r="F1265" s="62" t="s">
        <v>1409</v>
      </c>
      <c r="G1265" s="62" t="s">
        <v>1410</v>
      </c>
    </row>
    <row r="1266" spans="1:7" ht="21" customHeight="1">
      <c r="A1266" s="63" t="s">
        <v>1884</v>
      </c>
      <c r="B1266" s="64" t="s">
        <v>1885</v>
      </c>
      <c r="C1266" s="63" t="s">
        <v>13</v>
      </c>
      <c r="D1266" s="63" t="s">
        <v>21</v>
      </c>
      <c r="E1266" s="65">
        <v>1</v>
      </c>
      <c r="F1266" s="66">
        <v>42.91</v>
      </c>
      <c r="G1266" s="66">
        <v>42.91</v>
      </c>
    </row>
    <row r="1267" spans="1:7" ht="15" customHeight="1">
      <c r="A1267" s="67"/>
      <c r="B1267" s="67"/>
      <c r="C1267" s="67"/>
      <c r="D1267" s="67"/>
      <c r="E1267" s="267" t="s">
        <v>1425</v>
      </c>
      <c r="F1267" s="267"/>
      <c r="G1267" s="68">
        <v>42.91</v>
      </c>
    </row>
    <row r="1268" spans="1:7" ht="15" customHeight="1">
      <c r="A1268" s="266" t="s">
        <v>1426</v>
      </c>
      <c r="B1268" s="266"/>
      <c r="C1268" s="62" t="s">
        <v>4</v>
      </c>
      <c r="D1268" s="62" t="s">
        <v>1407</v>
      </c>
      <c r="E1268" s="62" t="s">
        <v>1408</v>
      </c>
      <c r="F1268" s="62" t="s">
        <v>1409</v>
      </c>
      <c r="G1268" s="62" t="s">
        <v>1410</v>
      </c>
    </row>
    <row r="1269" spans="1:7" ht="21" customHeight="1">
      <c r="A1269" s="63" t="s">
        <v>1430</v>
      </c>
      <c r="B1269" s="64" t="s">
        <v>1782</v>
      </c>
      <c r="C1269" s="63" t="s">
        <v>13</v>
      </c>
      <c r="D1269" s="63" t="s">
        <v>1429</v>
      </c>
      <c r="E1269" s="65">
        <v>0.31619999999999998</v>
      </c>
      <c r="F1269" s="66">
        <v>32.99</v>
      </c>
      <c r="G1269" s="66">
        <v>10.43</v>
      </c>
    </row>
    <row r="1270" spans="1:7" ht="15" customHeight="1">
      <c r="A1270" s="63" t="s">
        <v>1434</v>
      </c>
      <c r="B1270" s="64" t="s">
        <v>1505</v>
      </c>
      <c r="C1270" s="63" t="s">
        <v>13</v>
      </c>
      <c r="D1270" s="63" t="s">
        <v>1429</v>
      </c>
      <c r="E1270" s="65">
        <v>9.9599999999999994E-2</v>
      </c>
      <c r="F1270" s="66">
        <v>24.88</v>
      </c>
      <c r="G1270" s="66">
        <v>2.4700000000000002</v>
      </c>
    </row>
    <row r="1271" spans="1:7" ht="18" customHeight="1">
      <c r="A1271" s="67"/>
      <c r="B1271" s="67"/>
      <c r="C1271" s="67"/>
      <c r="D1271" s="67"/>
      <c r="E1271" s="267" t="s">
        <v>1436</v>
      </c>
      <c r="F1271" s="267"/>
      <c r="G1271" s="68">
        <v>12.9</v>
      </c>
    </row>
    <row r="1272" spans="1:7" ht="15" customHeight="1">
      <c r="A1272" s="67"/>
      <c r="B1272" s="67"/>
      <c r="C1272" s="67"/>
      <c r="D1272" s="67"/>
      <c r="E1272" s="284" t="s">
        <v>1441</v>
      </c>
      <c r="F1272" s="284"/>
      <c r="G1272" s="69">
        <v>55.81</v>
      </c>
    </row>
    <row r="1273" spans="1:7" ht="9.9499999999999993" customHeight="1">
      <c r="A1273" s="67"/>
      <c r="B1273" s="67"/>
      <c r="C1273" s="67"/>
      <c r="D1273" s="67"/>
      <c r="E1273" s="285"/>
      <c r="F1273" s="285"/>
      <c r="G1273" s="285"/>
    </row>
    <row r="1274" spans="1:7" ht="20.100000000000001" customHeight="1">
      <c r="A1274" s="265" t="s">
        <v>1886</v>
      </c>
      <c r="B1274" s="265"/>
      <c r="C1274" s="265"/>
      <c r="D1274" s="265"/>
      <c r="E1274" s="265"/>
      <c r="F1274" s="265"/>
      <c r="G1274" s="265"/>
    </row>
    <row r="1275" spans="1:7" ht="15" customHeight="1">
      <c r="A1275" s="266" t="s">
        <v>1406</v>
      </c>
      <c r="B1275" s="266"/>
      <c r="C1275" s="62" t="s">
        <v>4</v>
      </c>
      <c r="D1275" s="62" t="s">
        <v>1407</v>
      </c>
      <c r="E1275" s="62" t="s">
        <v>1408</v>
      </c>
      <c r="F1275" s="62" t="s">
        <v>1409</v>
      </c>
      <c r="G1275" s="62" t="s">
        <v>1410</v>
      </c>
    </row>
    <row r="1276" spans="1:7" ht="29.1" customHeight="1">
      <c r="A1276" s="63" t="s">
        <v>1495</v>
      </c>
      <c r="B1276" s="64" t="s">
        <v>1496</v>
      </c>
      <c r="C1276" s="63" t="s">
        <v>13</v>
      </c>
      <c r="D1276" s="63" t="s">
        <v>21</v>
      </c>
      <c r="E1276" s="65">
        <v>9.6959999999999997</v>
      </c>
      <c r="F1276" s="66">
        <v>0.24</v>
      </c>
      <c r="G1276" s="66">
        <v>2.3199999999999998</v>
      </c>
    </row>
    <row r="1277" spans="1:7" ht="15" customHeight="1">
      <c r="A1277" s="63" t="s">
        <v>1887</v>
      </c>
      <c r="B1277" s="64" t="s">
        <v>1888</v>
      </c>
      <c r="C1277" s="63" t="s">
        <v>13</v>
      </c>
      <c r="D1277" s="63" t="s">
        <v>14</v>
      </c>
      <c r="E1277" s="65">
        <v>1</v>
      </c>
      <c r="F1277" s="66">
        <v>298.13</v>
      </c>
      <c r="G1277" s="66">
        <v>298.13</v>
      </c>
    </row>
    <row r="1278" spans="1:7" ht="15" customHeight="1">
      <c r="A1278" s="67"/>
      <c r="B1278" s="67"/>
      <c r="C1278" s="67"/>
      <c r="D1278" s="67"/>
      <c r="E1278" s="267" t="s">
        <v>1425</v>
      </c>
      <c r="F1278" s="267"/>
      <c r="G1278" s="68">
        <v>300.45</v>
      </c>
    </row>
    <row r="1279" spans="1:7" ht="15" customHeight="1">
      <c r="A1279" s="266" t="s">
        <v>1426</v>
      </c>
      <c r="B1279" s="266"/>
      <c r="C1279" s="62" t="s">
        <v>4</v>
      </c>
      <c r="D1279" s="62" t="s">
        <v>1407</v>
      </c>
      <c r="E1279" s="62" t="s">
        <v>1408</v>
      </c>
      <c r="F1279" s="62" t="s">
        <v>1409</v>
      </c>
      <c r="G1279" s="62" t="s">
        <v>1410</v>
      </c>
    </row>
    <row r="1280" spans="1:7" ht="15" customHeight="1">
      <c r="A1280" s="63" t="s">
        <v>1434</v>
      </c>
      <c r="B1280" s="64" t="s">
        <v>1505</v>
      </c>
      <c r="C1280" s="63" t="s">
        <v>13</v>
      </c>
      <c r="D1280" s="63" t="s">
        <v>1429</v>
      </c>
      <c r="E1280" s="65">
        <v>0.74</v>
      </c>
      <c r="F1280" s="66">
        <v>24.88</v>
      </c>
      <c r="G1280" s="66">
        <v>18.41</v>
      </c>
    </row>
    <row r="1281" spans="1:7" ht="15" customHeight="1">
      <c r="A1281" s="63" t="s">
        <v>1506</v>
      </c>
      <c r="B1281" s="64" t="s">
        <v>1507</v>
      </c>
      <c r="C1281" s="63" t="s">
        <v>13</v>
      </c>
      <c r="D1281" s="63" t="s">
        <v>1429</v>
      </c>
      <c r="E1281" s="65">
        <v>0.76100000000000001</v>
      </c>
      <c r="F1281" s="66">
        <v>27.02</v>
      </c>
      <c r="G1281" s="66">
        <v>20.56</v>
      </c>
    </row>
    <row r="1282" spans="1:7" ht="18" customHeight="1">
      <c r="A1282" s="67"/>
      <c r="B1282" s="67"/>
      <c r="C1282" s="67"/>
      <c r="D1282" s="67"/>
      <c r="E1282" s="267" t="s">
        <v>1436</v>
      </c>
      <c r="F1282" s="267"/>
      <c r="G1282" s="68">
        <v>38.97</v>
      </c>
    </row>
    <row r="1283" spans="1:7" ht="15" customHeight="1">
      <c r="A1283" s="67"/>
      <c r="B1283" s="67"/>
      <c r="C1283" s="67"/>
      <c r="D1283" s="67"/>
      <c r="E1283" s="284" t="s">
        <v>1441</v>
      </c>
      <c r="F1283" s="284"/>
      <c r="G1283" s="69">
        <v>339.42</v>
      </c>
    </row>
    <row r="1284" spans="1:7" ht="9.9499999999999993" customHeight="1">
      <c r="A1284" s="67"/>
      <c r="B1284" s="67"/>
      <c r="C1284" s="67"/>
      <c r="D1284" s="67"/>
      <c r="E1284" s="285"/>
      <c r="F1284" s="285"/>
      <c r="G1284" s="285"/>
    </row>
    <row r="1285" spans="1:7" ht="20.100000000000001" customHeight="1">
      <c r="A1285" s="265" t="s">
        <v>1889</v>
      </c>
      <c r="B1285" s="265"/>
      <c r="C1285" s="265"/>
      <c r="D1285" s="265"/>
      <c r="E1285" s="265"/>
      <c r="F1285" s="265"/>
      <c r="G1285" s="265"/>
    </row>
    <row r="1286" spans="1:7" ht="15" customHeight="1">
      <c r="A1286" s="266" t="s">
        <v>1406</v>
      </c>
      <c r="B1286" s="266"/>
      <c r="C1286" s="62" t="s">
        <v>4</v>
      </c>
      <c r="D1286" s="62" t="s">
        <v>1407</v>
      </c>
      <c r="E1286" s="62" t="s">
        <v>1408</v>
      </c>
      <c r="F1286" s="62" t="s">
        <v>1409</v>
      </c>
      <c r="G1286" s="62" t="s">
        <v>1410</v>
      </c>
    </row>
    <row r="1287" spans="1:7" ht="21" customHeight="1">
      <c r="A1287" s="63" t="s">
        <v>1890</v>
      </c>
      <c r="B1287" s="64" t="s">
        <v>914</v>
      </c>
      <c r="C1287" s="63" t="s">
        <v>13</v>
      </c>
      <c r="D1287" s="63" t="s">
        <v>21</v>
      </c>
      <c r="E1287" s="65">
        <v>1</v>
      </c>
      <c r="F1287" s="66">
        <v>368.73</v>
      </c>
      <c r="G1287" s="66">
        <v>368.73</v>
      </c>
    </row>
    <row r="1288" spans="1:7" ht="21" customHeight="1">
      <c r="A1288" s="63" t="s">
        <v>1842</v>
      </c>
      <c r="B1288" s="64" t="s">
        <v>1843</v>
      </c>
      <c r="C1288" s="63" t="s">
        <v>13</v>
      </c>
      <c r="D1288" s="63" t="s">
        <v>21</v>
      </c>
      <c r="E1288" s="65">
        <v>1</v>
      </c>
      <c r="F1288" s="66">
        <v>4.1100000000000003</v>
      </c>
      <c r="G1288" s="66">
        <v>4.1100000000000003</v>
      </c>
    </row>
    <row r="1289" spans="1:7" ht="15" customHeight="1">
      <c r="A1289" s="67"/>
      <c r="B1289" s="67"/>
      <c r="C1289" s="67"/>
      <c r="D1289" s="67"/>
      <c r="E1289" s="267" t="s">
        <v>1425</v>
      </c>
      <c r="F1289" s="267"/>
      <c r="G1289" s="68">
        <v>372.84</v>
      </c>
    </row>
    <row r="1290" spans="1:7" ht="15" customHeight="1">
      <c r="A1290" s="266" t="s">
        <v>1426</v>
      </c>
      <c r="B1290" s="266"/>
      <c r="C1290" s="62" t="s">
        <v>4</v>
      </c>
      <c r="D1290" s="62" t="s">
        <v>1407</v>
      </c>
      <c r="E1290" s="62" t="s">
        <v>1408</v>
      </c>
      <c r="F1290" s="62" t="s">
        <v>1409</v>
      </c>
      <c r="G1290" s="62" t="s">
        <v>1410</v>
      </c>
    </row>
    <row r="1291" spans="1:7" ht="21" customHeight="1">
      <c r="A1291" s="63" t="s">
        <v>1430</v>
      </c>
      <c r="B1291" s="64" t="s">
        <v>1782</v>
      </c>
      <c r="C1291" s="63" t="s">
        <v>13</v>
      </c>
      <c r="D1291" s="63" t="s">
        <v>1429</v>
      </c>
      <c r="E1291" s="65">
        <v>0.5</v>
      </c>
      <c r="F1291" s="66">
        <v>32.99</v>
      </c>
      <c r="G1291" s="66">
        <v>16.489999999999998</v>
      </c>
    </row>
    <row r="1292" spans="1:7" ht="18" customHeight="1">
      <c r="A1292" s="67"/>
      <c r="B1292" s="67"/>
      <c r="C1292" s="67"/>
      <c r="D1292" s="67"/>
      <c r="E1292" s="267" t="s">
        <v>1436</v>
      </c>
      <c r="F1292" s="267"/>
      <c r="G1292" s="68">
        <v>16.489999999999998</v>
      </c>
    </row>
    <row r="1293" spans="1:7" ht="15" customHeight="1">
      <c r="A1293" s="67"/>
      <c r="B1293" s="67"/>
      <c r="C1293" s="67"/>
      <c r="D1293" s="67"/>
      <c r="E1293" s="284" t="s">
        <v>1441</v>
      </c>
      <c r="F1293" s="284"/>
      <c r="G1293" s="69">
        <v>389.33</v>
      </c>
    </row>
    <row r="1294" spans="1:7" ht="9.9499999999999993" customHeight="1">
      <c r="A1294" s="67"/>
      <c r="B1294" s="67"/>
      <c r="C1294" s="67"/>
      <c r="D1294" s="67"/>
      <c r="E1294" s="285"/>
      <c r="F1294" s="285"/>
      <c r="G1294" s="285"/>
    </row>
    <row r="1295" spans="1:7" ht="20.100000000000001" customHeight="1">
      <c r="A1295" s="265" t="s">
        <v>1891</v>
      </c>
      <c r="B1295" s="265"/>
      <c r="C1295" s="265"/>
      <c r="D1295" s="265"/>
      <c r="E1295" s="265"/>
      <c r="F1295" s="265"/>
      <c r="G1295" s="265"/>
    </row>
    <row r="1296" spans="1:7" ht="15" customHeight="1">
      <c r="A1296" s="266" t="s">
        <v>1406</v>
      </c>
      <c r="B1296" s="266"/>
      <c r="C1296" s="62" t="s">
        <v>4</v>
      </c>
      <c r="D1296" s="62" t="s">
        <v>1407</v>
      </c>
      <c r="E1296" s="62" t="s">
        <v>1408</v>
      </c>
      <c r="F1296" s="62" t="s">
        <v>1409</v>
      </c>
      <c r="G1296" s="62" t="s">
        <v>1410</v>
      </c>
    </row>
    <row r="1297" spans="1:7" ht="21" customHeight="1">
      <c r="A1297" s="63" t="s">
        <v>1892</v>
      </c>
      <c r="B1297" s="64" t="s">
        <v>1893</v>
      </c>
      <c r="C1297" s="63" t="s">
        <v>13</v>
      </c>
      <c r="D1297" s="63" t="s">
        <v>21</v>
      </c>
      <c r="E1297" s="65">
        <v>1</v>
      </c>
      <c r="F1297" s="66">
        <v>18.809999999999999</v>
      </c>
      <c r="G1297" s="66">
        <v>18.809999999999999</v>
      </c>
    </row>
    <row r="1298" spans="1:7" ht="15" customHeight="1">
      <c r="A1298" s="67"/>
      <c r="B1298" s="67"/>
      <c r="C1298" s="67"/>
      <c r="D1298" s="67"/>
      <c r="E1298" s="267" t="s">
        <v>1425</v>
      </c>
      <c r="F1298" s="267"/>
      <c r="G1298" s="68">
        <v>18.809999999999999</v>
      </c>
    </row>
    <row r="1299" spans="1:7" ht="15" customHeight="1">
      <c r="A1299" s="266" t="s">
        <v>1426</v>
      </c>
      <c r="B1299" s="266"/>
      <c r="C1299" s="62" t="s">
        <v>4</v>
      </c>
      <c r="D1299" s="62" t="s">
        <v>1407</v>
      </c>
      <c r="E1299" s="62" t="s">
        <v>1408</v>
      </c>
      <c r="F1299" s="62" t="s">
        <v>1409</v>
      </c>
      <c r="G1299" s="62" t="s">
        <v>1410</v>
      </c>
    </row>
    <row r="1300" spans="1:7" ht="21" customHeight="1">
      <c r="A1300" s="63" t="s">
        <v>1430</v>
      </c>
      <c r="B1300" s="64" t="s">
        <v>1782</v>
      </c>
      <c r="C1300" s="63" t="s">
        <v>13</v>
      </c>
      <c r="D1300" s="63" t="s">
        <v>1429</v>
      </c>
      <c r="E1300" s="65">
        <v>0.31619999999999998</v>
      </c>
      <c r="F1300" s="66">
        <v>32.99</v>
      </c>
      <c r="G1300" s="66">
        <v>10.43</v>
      </c>
    </row>
    <row r="1301" spans="1:7" ht="15" customHeight="1">
      <c r="A1301" s="63" t="s">
        <v>1434</v>
      </c>
      <c r="B1301" s="64" t="s">
        <v>1505</v>
      </c>
      <c r="C1301" s="63" t="s">
        <v>13</v>
      </c>
      <c r="D1301" s="63" t="s">
        <v>1429</v>
      </c>
      <c r="E1301" s="65">
        <v>9.9599999999999994E-2</v>
      </c>
      <c r="F1301" s="66">
        <v>24.88</v>
      </c>
      <c r="G1301" s="66">
        <v>2.4700000000000002</v>
      </c>
    </row>
    <row r="1302" spans="1:7" ht="18" customHeight="1">
      <c r="A1302" s="67"/>
      <c r="B1302" s="67"/>
      <c r="C1302" s="67"/>
      <c r="D1302" s="67"/>
      <c r="E1302" s="267" t="s">
        <v>1436</v>
      </c>
      <c r="F1302" s="267"/>
      <c r="G1302" s="68">
        <v>12.9</v>
      </c>
    </row>
    <row r="1303" spans="1:7" ht="15" customHeight="1">
      <c r="A1303" s="67"/>
      <c r="B1303" s="67"/>
      <c r="C1303" s="67"/>
      <c r="D1303" s="67"/>
      <c r="E1303" s="284" t="s">
        <v>1441</v>
      </c>
      <c r="F1303" s="284"/>
      <c r="G1303" s="69">
        <v>31.71</v>
      </c>
    </row>
    <row r="1304" spans="1:7" ht="9.9499999999999993" customHeight="1">
      <c r="A1304" s="67"/>
      <c r="B1304" s="67"/>
      <c r="C1304" s="67"/>
      <c r="D1304" s="67"/>
      <c r="E1304" s="285"/>
      <c r="F1304" s="285"/>
      <c r="G1304" s="285"/>
    </row>
    <row r="1305" spans="1:7" ht="20.100000000000001" customHeight="1">
      <c r="A1305" s="265" t="s">
        <v>1894</v>
      </c>
      <c r="B1305" s="265"/>
      <c r="C1305" s="265"/>
      <c r="D1305" s="265"/>
      <c r="E1305" s="265"/>
      <c r="F1305" s="265"/>
      <c r="G1305" s="265"/>
    </row>
    <row r="1306" spans="1:7" ht="15" customHeight="1">
      <c r="A1306" s="266" t="s">
        <v>1406</v>
      </c>
      <c r="B1306" s="266"/>
      <c r="C1306" s="62" t="s">
        <v>4</v>
      </c>
      <c r="D1306" s="62" t="s">
        <v>1407</v>
      </c>
      <c r="E1306" s="62" t="s">
        <v>1408</v>
      </c>
      <c r="F1306" s="62" t="s">
        <v>1409</v>
      </c>
      <c r="G1306" s="62" t="s">
        <v>1410</v>
      </c>
    </row>
    <row r="1307" spans="1:7" ht="29.1" customHeight="1">
      <c r="A1307" s="63" t="s">
        <v>1546</v>
      </c>
      <c r="B1307" s="64" t="s">
        <v>1547</v>
      </c>
      <c r="C1307" s="63" t="s">
        <v>13</v>
      </c>
      <c r="D1307" s="63" t="s">
        <v>21</v>
      </c>
      <c r="E1307" s="65">
        <v>2.1819999999999999</v>
      </c>
      <c r="F1307" s="66">
        <v>0.73</v>
      </c>
      <c r="G1307" s="66">
        <v>1.59</v>
      </c>
    </row>
    <row r="1308" spans="1:7" ht="15" customHeight="1">
      <c r="A1308" s="63" t="s">
        <v>1499</v>
      </c>
      <c r="B1308" s="64" t="s">
        <v>1500</v>
      </c>
      <c r="C1308" s="63" t="s">
        <v>13</v>
      </c>
      <c r="D1308" s="63" t="s">
        <v>56</v>
      </c>
      <c r="E1308" s="65">
        <v>0.47699999999999998</v>
      </c>
      <c r="F1308" s="66">
        <v>71.239999999999995</v>
      </c>
      <c r="G1308" s="66">
        <v>33.979999999999997</v>
      </c>
    </row>
    <row r="1309" spans="1:7" ht="21" customHeight="1">
      <c r="A1309" s="63" t="s">
        <v>1655</v>
      </c>
      <c r="B1309" s="64" t="s">
        <v>1656</v>
      </c>
      <c r="C1309" s="63" t="s">
        <v>13</v>
      </c>
      <c r="D1309" s="63" t="s">
        <v>56</v>
      </c>
      <c r="E1309" s="65">
        <v>2E-3</v>
      </c>
      <c r="F1309" s="66">
        <v>116.15</v>
      </c>
      <c r="G1309" s="66">
        <v>0.23</v>
      </c>
    </row>
    <row r="1310" spans="1:7" ht="15" customHeight="1">
      <c r="A1310" s="63" t="s">
        <v>1895</v>
      </c>
      <c r="B1310" s="64" t="s">
        <v>1896</v>
      </c>
      <c r="C1310" s="63" t="s">
        <v>13</v>
      </c>
      <c r="D1310" s="63" t="s">
        <v>21</v>
      </c>
      <c r="E1310" s="65">
        <v>1.091</v>
      </c>
      <c r="F1310" s="66">
        <v>6.8</v>
      </c>
      <c r="G1310" s="66">
        <v>7.41</v>
      </c>
    </row>
    <row r="1311" spans="1:7" ht="15" customHeight="1">
      <c r="A1311" s="67"/>
      <c r="B1311" s="67"/>
      <c r="C1311" s="67"/>
      <c r="D1311" s="67"/>
      <c r="E1311" s="267" t="s">
        <v>1425</v>
      </c>
      <c r="F1311" s="267"/>
      <c r="G1311" s="68">
        <v>43.21</v>
      </c>
    </row>
    <row r="1312" spans="1:7" ht="15" customHeight="1">
      <c r="A1312" s="266" t="s">
        <v>1426</v>
      </c>
      <c r="B1312" s="266"/>
      <c r="C1312" s="62" t="s">
        <v>4</v>
      </c>
      <c r="D1312" s="62" t="s">
        <v>1407</v>
      </c>
      <c r="E1312" s="62" t="s">
        <v>1408</v>
      </c>
      <c r="F1312" s="62" t="s">
        <v>1409</v>
      </c>
      <c r="G1312" s="62" t="s">
        <v>1410</v>
      </c>
    </row>
    <row r="1313" spans="1:7" ht="21" customHeight="1">
      <c r="A1313" s="63" t="s">
        <v>1608</v>
      </c>
      <c r="B1313" s="64" t="s">
        <v>1609</v>
      </c>
      <c r="C1313" s="63" t="s">
        <v>13</v>
      </c>
      <c r="D1313" s="63" t="s">
        <v>1429</v>
      </c>
      <c r="E1313" s="65">
        <v>1.093</v>
      </c>
      <c r="F1313" s="66">
        <v>27.45</v>
      </c>
      <c r="G1313" s="66">
        <v>30</v>
      </c>
    </row>
    <row r="1314" spans="1:7" ht="15" customHeight="1">
      <c r="A1314" s="63" t="s">
        <v>1593</v>
      </c>
      <c r="B1314" s="64" t="s">
        <v>1594</v>
      </c>
      <c r="C1314" s="63" t="s">
        <v>13</v>
      </c>
      <c r="D1314" s="63" t="s">
        <v>1429</v>
      </c>
      <c r="E1314" s="65">
        <v>1.33</v>
      </c>
      <c r="F1314" s="66">
        <v>33.369999999999997</v>
      </c>
      <c r="G1314" s="66">
        <v>44.38</v>
      </c>
    </row>
    <row r="1315" spans="1:7" ht="18" customHeight="1">
      <c r="A1315" s="67"/>
      <c r="B1315" s="67"/>
      <c r="C1315" s="67"/>
      <c r="D1315" s="67"/>
      <c r="E1315" s="267" t="s">
        <v>1436</v>
      </c>
      <c r="F1315" s="267"/>
      <c r="G1315" s="68">
        <v>74.38</v>
      </c>
    </row>
    <row r="1316" spans="1:7" ht="15" customHeight="1">
      <c r="A1316" s="266" t="s">
        <v>1437</v>
      </c>
      <c r="B1316" s="266"/>
      <c r="C1316" s="62" t="s">
        <v>4</v>
      </c>
      <c r="D1316" s="62" t="s">
        <v>1407</v>
      </c>
      <c r="E1316" s="62" t="s">
        <v>1408</v>
      </c>
      <c r="F1316" s="62" t="s">
        <v>1409</v>
      </c>
      <c r="G1316" s="62" t="s">
        <v>1410</v>
      </c>
    </row>
    <row r="1317" spans="1:7" ht="38.1" customHeight="1">
      <c r="A1317" s="63" t="s">
        <v>453</v>
      </c>
      <c r="B1317" s="64" t="s">
        <v>454</v>
      </c>
      <c r="C1317" s="63" t="s">
        <v>13</v>
      </c>
      <c r="D1317" s="63" t="s">
        <v>14</v>
      </c>
      <c r="E1317" s="65">
        <v>1.2</v>
      </c>
      <c r="F1317" s="66">
        <v>30.98</v>
      </c>
      <c r="G1317" s="66">
        <v>37.17</v>
      </c>
    </row>
    <row r="1318" spans="1:7" ht="15" customHeight="1">
      <c r="A1318" s="67"/>
      <c r="B1318" s="67"/>
      <c r="C1318" s="67"/>
      <c r="D1318" s="67"/>
      <c r="E1318" s="267" t="s">
        <v>1440</v>
      </c>
      <c r="F1318" s="267"/>
      <c r="G1318" s="68">
        <v>37.17</v>
      </c>
    </row>
    <row r="1319" spans="1:7" ht="15" customHeight="1">
      <c r="A1319" s="67"/>
      <c r="B1319" s="67"/>
      <c r="C1319" s="67"/>
      <c r="D1319" s="67"/>
      <c r="E1319" s="284" t="s">
        <v>1441</v>
      </c>
      <c r="F1319" s="284"/>
      <c r="G1319" s="69">
        <v>154.76</v>
      </c>
    </row>
    <row r="1320" spans="1:7" ht="9.9499999999999993" customHeight="1">
      <c r="A1320" s="67"/>
      <c r="B1320" s="67"/>
      <c r="C1320" s="67"/>
      <c r="D1320" s="67"/>
      <c r="E1320" s="285"/>
      <c r="F1320" s="285"/>
      <c r="G1320" s="285"/>
    </row>
    <row r="1321" spans="1:7" ht="20.100000000000001" customHeight="1">
      <c r="A1321" s="265" t="s">
        <v>1897</v>
      </c>
      <c r="B1321" s="265"/>
      <c r="C1321" s="265"/>
      <c r="D1321" s="265"/>
      <c r="E1321" s="265"/>
      <c r="F1321" s="265"/>
      <c r="G1321" s="265"/>
    </row>
    <row r="1322" spans="1:7" ht="15" customHeight="1">
      <c r="A1322" s="266" t="s">
        <v>1406</v>
      </c>
      <c r="B1322" s="266"/>
      <c r="C1322" s="62" t="s">
        <v>4</v>
      </c>
      <c r="D1322" s="62" t="s">
        <v>1407</v>
      </c>
      <c r="E1322" s="62" t="s">
        <v>1408</v>
      </c>
      <c r="F1322" s="62" t="s">
        <v>1409</v>
      </c>
      <c r="G1322" s="62" t="s">
        <v>1410</v>
      </c>
    </row>
    <row r="1323" spans="1:7" ht="29.1" customHeight="1">
      <c r="A1323" s="63" t="s">
        <v>1898</v>
      </c>
      <c r="B1323" s="64" t="s">
        <v>1899</v>
      </c>
      <c r="C1323" s="63" t="s">
        <v>1627</v>
      </c>
      <c r="D1323" s="63" t="s">
        <v>21</v>
      </c>
      <c r="E1323" s="65">
        <v>1</v>
      </c>
      <c r="F1323" s="66">
        <v>614.12</v>
      </c>
      <c r="G1323" s="66">
        <v>614.12</v>
      </c>
    </row>
    <row r="1324" spans="1:7" ht="15" customHeight="1">
      <c r="A1324" s="67"/>
      <c r="B1324" s="67"/>
      <c r="C1324" s="67"/>
      <c r="D1324" s="67"/>
      <c r="E1324" s="267" t="s">
        <v>1425</v>
      </c>
      <c r="F1324" s="267"/>
      <c r="G1324" s="68">
        <v>614.12</v>
      </c>
    </row>
    <row r="1325" spans="1:7" ht="15" customHeight="1">
      <c r="A1325" s="266" t="s">
        <v>1426</v>
      </c>
      <c r="B1325" s="266"/>
      <c r="C1325" s="62" t="s">
        <v>4</v>
      </c>
      <c r="D1325" s="62" t="s">
        <v>1407</v>
      </c>
      <c r="E1325" s="62" t="s">
        <v>1408</v>
      </c>
      <c r="F1325" s="62" t="s">
        <v>1409</v>
      </c>
      <c r="G1325" s="62" t="s">
        <v>1410</v>
      </c>
    </row>
    <row r="1326" spans="1:7" ht="21" customHeight="1">
      <c r="A1326" s="63" t="s">
        <v>1427</v>
      </c>
      <c r="B1326" s="64" t="s">
        <v>1781</v>
      </c>
      <c r="C1326" s="63" t="s">
        <v>13</v>
      </c>
      <c r="D1326" s="63" t="s">
        <v>1429</v>
      </c>
      <c r="E1326" s="65">
        <v>0.3</v>
      </c>
      <c r="F1326" s="66">
        <v>27.02</v>
      </c>
      <c r="G1326" s="66">
        <v>8.1</v>
      </c>
    </row>
    <row r="1327" spans="1:7" ht="21" customHeight="1">
      <c r="A1327" s="63" t="s">
        <v>1430</v>
      </c>
      <c r="B1327" s="64" t="s">
        <v>1782</v>
      </c>
      <c r="C1327" s="63" t="s">
        <v>13</v>
      </c>
      <c r="D1327" s="63" t="s">
        <v>1429</v>
      </c>
      <c r="E1327" s="65">
        <v>0.5</v>
      </c>
      <c r="F1327" s="66">
        <v>32.99</v>
      </c>
      <c r="G1327" s="66">
        <v>16.489999999999998</v>
      </c>
    </row>
    <row r="1328" spans="1:7" ht="18" customHeight="1">
      <c r="A1328" s="67"/>
      <c r="B1328" s="67"/>
      <c r="C1328" s="67"/>
      <c r="D1328" s="67"/>
      <c r="E1328" s="267" t="s">
        <v>1436</v>
      </c>
      <c r="F1328" s="267"/>
      <c r="G1328" s="68">
        <v>24.59</v>
      </c>
    </row>
    <row r="1329" spans="1:7" ht="15" customHeight="1">
      <c r="A1329" s="67"/>
      <c r="B1329" s="67"/>
      <c r="C1329" s="67"/>
      <c r="D1329" s="67"/>
      <c r="E1329" s="284" t="s">
        <v>1441</v>
      </c>
      <c r="F1329" s="284"/>
      <c r="G1329" s="69">
        <v>638.71</v>
      </c>
    </row>
    <row r="1330" spans="1:7" ht="9.9499999999999993" customHeight="1">
      <c r="A1330" s="67"/>
      <c r="B1330" s="67"/>
      <c r="C1330" s="67"/>
      <c r="D1330" s="67"/>
      <c r="E1330" s="285"/>
      <c r="F1330" s="285"/>
      <c r="G1330" s="285"/>
    </row>
    <row r="1331" spans="1:7" ht="20.100000000000001" customHeight="1">
      <c r="A1331" s="265" t="s">
        <v>1900</v>
      </c>
      <c r="B1331" s="265"/>
      <c r="C1331" s="265"/>
      <c r="D1331" s="265"/>
      <c r="E1331" s="265"/>
      <c r="F1331" s="265"/>
      <c r="G1331" s="265"/>
    </row>
    <row r="1332" spans="1:7" ht="15" customHeight="1">
      <c r="A1332" s="266" t="s">
        <v>1406</v>
      </c>
      <c r="B1332" s="266"/>
      <c r="C1332" s="62" t="s">
        <v>4</v>
      </c>
      <c r="D1332" s="62" t="s">
        <v>1407</v>
      </c>
      <c r="E1332" s="62" t="s">
        <v>1408</v>
      </c>
      <c r="F1332" s="62" t="s">
        <v>1409</v>
      </c>
      <c r="G1332" s="62" t="s">
        <v>1410</v>
      </c>
    </row>
    <row r="1333" spans="1:7" ht="21" customHeight="1">
      <c r="A1333" s="63" t="s">
        <v>1901</v>
      </c>
      <c r="B1333" s="64" t="s">
        <v>933</v>
      </c>
      <c r="C1333" s="63" t="s">
        <v>13</v>
      </c>
      <c r="D1333" s="63" t="s">
        <v>21</v>
      </c>
      <c r="E1333" s="65">
        <v>1</v>
      </c>
      <c r="F1333" s="66">
        <v>6.98</v>
      </c>
      <c r="G1333" s="66">
        <v>6.98</v>
      </c>
    </row>
    <row r="1334" spans="1:7" ht="21" customHeight="1">
      <c r="A1334" s="63" t="s">
        <v>1876</v>
      </c>
      <c r="B1334" s="64" t="s">
        <v>1877</v>
      </c>
      <c r="C1334" s="63" t="s">
        <v>13</v>
      </c>
      <c r="D1334" s="63" t="s">
        <v>21</v>
      </c>
      <c r="E1334" s="65">
        <v>0.02</v>
      </c>
      <c r="F1334" s="66">
        <v>15.15</v>
      </c>
      <c r="G1334" s="66">
        <v>0.3</v>
      </c>
    </row>
    <row r="1335" spans="1:7" ht="15" customHeight="1">
      <c r="A1335" s="67"/>
      <c r="B1335" s="67"/>
      <c r="C1335" s="67"/>
      <c r="D1335" s="67"/>
      <c r="E1335" s="267" t="s">
        <v>1425</v>
      </c>
      <c r="F1335" s="267"/>
      <c r="G1335" s="68">
        <v>7.28</v>
      </c>
    </row>
    <row r="1336" spans="1:7" ht="15" customHeight="1">
      <c r="A1336" s="266" t="s">
        <v>1426</v>
      </c>
      <c r="B1336" s="266"/>
      <c r="C1336" s="62" t="s">
        <v>4</v>
      </c>
      <c r="D1336" s="62" t="s">
        <v>1407</v>
      </c>
      <c r="E1336" s="62" t="s">
        <v>1408</v>
      </c>
      <c r="F1336" s="62" t="s">
        <v>1409</v>
      </c>
      <c r="G1336" s="62" t="s">
        <v>1410</v>
      </c>
    </row>
    <row r="1337" spans="1:7" ht="21" customHeight="1">
      <c r="A1337" s="63" t="s">
        <v>1427</v>
      </c>
      <c r="B1337" s="64" t="s">
        <v>1781</v>
      </c>
      <c r="C1337" s="63" t="s">
        <v>13</v>
      </c>
      <c r="D1337" s="63" t="s">
        <v>1429</v>
      </c>
      <c r="E1337" s="65">
        <v>0.15</v>
      </c>
      <c r="F1337" s="66">
        <v>27.02</v>
      </c>
      <c r="G1337" s="66">
        <v>4.05</v>
      </c>
    </row>
    <row r="1338" spans="1:7" ht="21" customHeight="1">
      <c r="A1338" s="63" t="s">
        <v>1430</v>
      </c>
      <c r="B1338" s="64" t="s">
        <v>1782</v>
      </c>
      <c r="C1338" s="63" t="s">
        <v>13</v>
      </c>
      <c r="D1338" s="63" t="s">
        <v>1429</v>
      </c>
      <c r="E1338" s="65">
        <v>0.15</v>
      </c>
      <c r="F1338" s="66">
        <v>32.99</v>
      </c>
      <c r="G1338" s="66">
        <v>4.9400000000000004</v>
      </c>
    </row>
    <row r="1339" spans="1:7" ht="18" customHeight="1">
      <c r="A1339" s="67"/>
      <c r="B1339" s="67"/>
      <c r="C1339" s="67"/>
      <c r="D1339" s="67"/>
      <c r="E1339" s="267" t="s">
        <v>1436</v>
      </c>
      <c r="F1339" s="267"/>
      <c r="G1339" s="68">
        <v>8.99</v>
      </c>
    </row>
    <row r="1340" spans="1:7" ht="15" customHeight="1">
      <c r="A1340" s="67"/>
      <c r="B1340" s="67"/>
      <c r="C1340" s="67"/>
      <c r="D1340" s="67"/>
      <c r="E1340" s="284" t="s">
        <v>1441</v>
      </c>
      <c r="F1340" s="284"/>
      <c r="G1340" s="69">
        <v>16.27</v>
      </c>
    </row>
    <row r="1341" spans="1:7" ht="9.9499999999999993" customHeight="1">
      <c r="A1341" s="67"/>
      <c r="B1341" s="67"/>
      <c r="C1341" s="67"/>
      <c r="D1341" s="67"/>
      <c r="E1341" s="285"/>
      <c r="F1341" s="285"/>
      <c r="G1341" s="285"/>
    </row>
    <row r="1342" spans="1:7" ht="20.100000000000001" customHeight="1">
      <c r="A1342" s="265" t="s">
        <v>1902</v>
      </c>
      <c r="B1342" s="265"/>
      <c r="C1342" s="265"/>
      <c r="D1342" s="265"/>
      <c r="E1342" s="265"/>
      <c r="F1342" s="265"/>
      <c r="G1342" s="265"/>
    </row>
    <row r="1343" spans="1:7" ht="15" customHeight="1">
      <c r="A1343" s="266" t="s">
        <v>1406</v>
      </c>
      <c r="B1343" s="266"/>
      <c r="C1343" s="62" t="s">
        <v>4</v>
      </c>
      <c r="D1343" s="62" t="s">
        <v>1407</v>
      </c>
      <c r="E1343" s="62" t="s">
        <v>1408</v>
      </c>
      <c r="F1343" s="62" t="s">
        <v>1409</v>
      </c>
      <c r="G1343" s="62" t="s">
        <v>1410</v>
      </c>
    </row>
    <row r="1344" spans="1:7" ht="21" customHeight="1">
      <c r="A1344" s="63" t="s">
        <v>1876</v>
      </c>
      <c r="B1344" s="64" t="s">
        <v>1877</v>
      </c>
      <c r="C1344" s="63" t="s">
        <v>13</v>
      </c>
      <c r="D1344" s="63" t="s">
        <v>21</v>
      </c>
      <c r="E1344" s="65">
        <v>0.02</v>
      </c>
      <c r="F1344" s="66">
        <v>15.15</v>
      </c>
      <c r="G1344" s="66">
        <v>0.3</v>
      </c>
    </row>
    <row r="1345" spans="1:7" ht="21" customHeight="1">
      <c r="A1345" s="63" t="s">
        <v>1903</v>
      </c>
      <c r="B1345" s="64" t="s">
        <v>1904</v>
      </c>
      <c r="C1345" s="63" t="s">
        <v>13</v>
      </c>
      <c r="D1345" s="63" t="s">
        <v>21</v>
      </c>
      <c r="E1345" s="65">
        <v>1.1000000000000001</v>
      </c>
      <c r="F1345" s="66">
        <v>14.51</v>
      </c>
      <c r="G1345" s="66">
        <v>15.96</v>
      </c>
    </row>
    <row r="1346" spans="1:7" ht="15" customHeight="1">
      <c r="A1346" s="67"/>
      <c r="B1346" s="67"/>
      <c r="C1346" s="67"/>
      <c r="D1346" s="67"/>
      <c r="E1346" s="267" t="s">
        <v>1425</v>
      </c>
      <c r="F1346" s="267"/>
      <c r="G1346" s="68">
        <v>16.260000000000002</v>
      </c>
    </row>
    <row r="1347" spans="1:7" ht="15" customHeight="1">
      <c r="A1347" s="266" t="s">
        <v>1426</v>
      </c>
      <c r="B1347" s="266"/>
      <c r="C1347" s="62" t="s">
        <v>4</v>
      </c>
      <c r="D1347" s="62" t="s">
        <v>1407</v>
      </c>
      <c r="E1347" s="62" t="s">
        <v>1408</v>
      </c>
      <c r="F1347" s="62" t="s">
        <v>1409</v>
      </c>
      <c r="G1347" s="62" t="s">
        <v>1410</v>
      </c>
    </row>
    <row r="1348" spans="1:7" ht="21" customHeight="1">
      <c r="A1348" s="63" t="s">
        <v>1427</v>
      </c>
      <c r="B1348" s="64" t="s">
        <v>1781</v>
      </c>
      <c r="C1348" s="63" t="s">
        <v>13</v>
      </c>
      <c r="D1348" s="63" t="s">
        <v>1429</v>
      </c>
      <c r="E1348" s="65">
        <v>0.15</v>
      </c>
      <c r="F1348" s="66">
        <v>27.02</v>
      </c>
      <c r="G1348" s="66">
        <v>4.05</v>
      </c>
    </row>
    <row r="1349" spans="1:7" ht="21" customHeight="1">
      <c r="A1349" s="63" t="s">
        <v>1430</v>
      </c>
      <c r="B1349" s="64" t="s">
        <v>1782</v>
      </c>
      <c r="C1349" s="63" t="s">
        <v>13</v>
      </c>
      <c r="D1349" s="63" t="s">
        <v>1429</v>
      </c>
      <c r="E1349" s="65">
        <v>0.15</v>
      </c>
      <c r="F1349" s="66">
        <v>32.99</v>
      </c>
      <c r="G1349" s="66">
        <v>4.9400000000000004</v>
      </c>
    </row>
    <row r="1350" spans="1:7" ht="18" customHeight="1">
      <c r="A1350" s="67"/>
      <c r="B1350" s="67"/>
      <c r="C1350" s="67"/>
      <c r="D1350" s="67"/>
      <c r="E1350" s="267" t="s">
        <v>1436</v>
      </c>
      <c r="F1350" s="267"/>
      <c r="G1350" s="68">
        <v>8.99</v>
      </c>
    </row>
    <row r="1351" spans="1:7" ht="15" customHeight="1">
      <c r="A1351" s="67"/>
      <c r="B1351" s="67"/>
      <c r="C1351" s="67"/>
      <c r="D1351" s="67"/>
      <c r="E1351" s="284" t="s">
        <v>1441</v>
      </c>
      <c r="F1351" s="284"/>
      <c r="G1351" s="69">
        <v>25.25</v>
      </c>
    </row>
    <row r="1352" spans="1:7" ht="9.9499999999999993" customHeight="1">
      <c r="A1352" s="67"/>
      <c r="B1352" s="67"/>
      <c r="C1352" s="67"/>
      <c r="D1352" s="67"/>
      <c r="E1352" s="285"/>
      <c r="F1352" s="285"/>
      <c r="G1352" s="285"/>
    </row>
    <row r="1353" spans="1:7" ht="20.100000000000001" customHeight="1">
      <c r="A1353" s="265" t="s">
        <v>1905</v>
      </c>
      <c r="B1353" s="265"/>
      <c r="C1353" s="265"/>
      <c r="D1353" s="265"/>
      <c r="E1353" s="265"/>
      <c r="F1353" s="265"/>
      <c r="G1353" s="265"/>
    </row>
    <row r="1354" spans="1:7" ht="15" customHeight="1">
      <c r="A1354" s="266" t="s">
        <v>1406</v>
      </c>
      <c r="B1354" s="266"/>
      <c r="C1354" s="62" t="s">
        <v>4</v>
      </c>
      <c r="D1354" s="62" t="s">
        <v>1407</v>
      </c>
      <c r="E1354" s="62" t="s">
        <v>1408</v>
      </c>
      <c r="F1354" s="62" t="s">
        <v>1409</v>
      </c>
      <c r="G1354" s="62" t="s">
        <v>1410</v>
      </c>
    </row>
    <row r="1355" spans="1:7" ht="29.1" customHeight="1">
      <c r="A1355" s="63" t="s">
        <v>1546</v>
      </c>
      <c r="B1355" s="64" t="s">
        <v>1547</v>
      </c>
      <c r="C1355" s="63" t="s">
        <v>13</v>
      </c>
      <c r="D1355" s="63" t="s">
        <v>21</v>
      </c>
      <c r="E1355" s="65">
        <v>4.8099999999999996</v>
      </c>
      <c r="F1355" s="66">
        <v>0.73</v>
      </c>
      <c r="G1355" s="66">
        <v>3.51</v>
      </c>
    </row>
    <row r="1356" spans="1:7" ht="29.1" customHeight="1">
      <c r="A1356" s="63" t="s">
        <v>1555</v>
      </c>
      <c r="B1356" s="64" t="s">
        <v>1556</v>
      </c>
      <c r="C1356" s="63" t="s">
        <v>13</v>
      </c>
      <c r="D1356" s="63" t="s">
        <v>23</v>
      </c>
      <c r="E1356" s="65">
        <v>2.56</v>
      </c>
      <c r="F1356" s="66">
        <v>25.44</v>
      </c>
      <c r="G1356" s="66">
        <v>65.12</v>
      </c>
    </row>
    <row r="1357" spans="1:7" ht="29.1" customHeight="1">
      <c r="A1357" s="63" t="s">
        <v>1557</v>
      </c>
      <c r="B1357" s="64" t="s">
        <v>1558</v>
      </c>
      <c r="C1357" s="63" t="s">
        <v>13</v>
      </c>
      <c r="D1357" s="63" t="s">
        <v>21</v>
      </c>
      <c r="E1357" s="65">
        <v>0.54</v>
      </c>
      <c r="F1357" s="66">
        <v>831.05</v>
      </c>
      <c r="G1357" s="66">
        <v>448.76</v>
      </c>
    </row>
    <row r="1358" spans="1:7" ht="15" customHeight="1">
      <c r="A1358" s="67"/>
      <c r="B1358" s="67"/>
      <c r="C1358" s="67"/>
      <c r="D1358" s="67"/>
      <c r="E1358" s="267" t="s">
        <v>1425</v>
      </c>
      <c r="F1358" s="267"/>
      <c r="G1358" s="68">
        <v>517.39</v>
      </c>
    </row>
    <row r="1359" spans="1:7" ht="15" customHeight="1">
      <c r="A1359" s="266" t="s">
        <v>1426</v>
      </c>
      <c r="B1359" s="266"/>
      <c r="C1359" s="62" t="s">
        <v>4</v>
      </c>
      <c r="D1359" s="62" t="s">
        <v>1407</v>
      </c>
      <c r="E1359" s="62" t="s">
        <v>1408</v>
      </c>
      <c r="F1359" s="62" t="s">
        <v>1409</v>
      </c>
      <c r="G1359" s="62" t="s">
        <v>1410</v>
      </c>
    </row>
    <row r="1360" spans="1:7" ht="15" customHeight="1">
      <c r="A1360" s="63" t="s">
        <v>1432</v>
      </c>
      <c r="B1360" s="64" t="s">
        <v>1553</v>
      </c>
      <c r="C1360" s="63" t="s">
        <v>13</v>
      </c>
      <c r="D1360" s="63" t="s">
        <v>1429</v>
      </c>
      <c r="E1360" s="65">
        <v>0.23</v>
      </c>
      <c r="F1360" s="66">
        <v>33.619999999999997</v>
      </c>
      <c r="G1360" s="66">
        <v>7.73</v>
      </c>
    </row>
    <row r="1361" spans="1:7" ht="15" customHeight="1">
      <c r="A1361" s="63" t="s">
        <v>1434</v>
      </c>
      <c r="B1361" s="64" t="s">
        <v>1505</v>
      </c>
      <c r="C1361" s="63" t="s">
        <v>13</v>
      </c>
      <c r="D1361" s="63" t="s">
        <v>1429</v>
      </c>
      <c r="E1361" s="65">
        <v>0.15</v>
      </c>
      <c r="F1361" s="66">
        <v>24.88</v>
      </c>
      <c r="G1361" s="66">
        <v>3.73</v>
      </c>
    </row>
    <row r="1362" spans="1:7" ht="18" customHeight="1">
      <c r="A1362" s="67"/>
      <c r="B1362" s="67"/>
      <c r="C1362" s="67"/>
      <c r="D1362" s="67"/>
      <c r="E1362" s="267" t="s">
        <v>1436</v>
      </c>
      <c r="F1362" s="267"/>
      <c r="G1362" s="68">
        <v>11.46</v>
      </c>
    </row>
    <row r="1363" spans="1:7" ht="15" customHeight="1">
      <c r="A1363" s="67"/>
      <c r="B1363" s="67"/>
      <c r="C1363" s="67"/>
      <c r="D1363" s="67"/>
      <c r="E1363" s="284" t="s">
        <v>1441</v>
      </c>
      <c r="F1363" s="284"/>
      <c r="G1363" s="69">
        <v>528.85</v>
      </c>
    </row>
    <row r="1364" spans="1:7" ht="9.9499999999999993" customHeight="1">
      <c r="A1364" s="67"/>
      <c r="B1364" s="67"/>
      <c r="C1364" s="67"/>
      <c r="D1364" s="67"/>
      <c r="E1364" s="285"/>
      <c r="F1364" s="285"/>
      <c r="G1364" s="285"/>
    </row>
    <row r="1365" spans="1:7" ht="20.100000000000001" customHeight="1">
      <c r="A1365" s="265" t="s">
        <v>1906</v>
      </c>
      <c r="B1365" s="265"/>
      <c r="C1365" s="265"/>
      <c r="D1365" s="265"/>
      <c r="E1365" s="265"/>
      <c r="F1365" s="265"/>
      <c r="G1365" s="265"/>
    </row>
    <row r="1366" spans="1:7" ht="15" customHeight="1">
      <c r="A1366" s="266" t="s">
        <v>1406</v>
      </c>
      <c r="B1366" s="266"/>
      <c r="C1366" s="62" t="s">
        <v>4</v>
      </c>
      <c r="D1366" s="62" t="s">
        <v>1407</v>
      </c>
      <c r="E1366" s="62" t="s">
        <v>1408</v>
      </c>
      <c r="F1366" s="62" t="s">
        <v>1409</v>
      </c>
      <c r="G1366" s="62" t="s">
        <v>1410</v>
      </c>
    </row>
    <row r="1367" spans="1:7" ht="38.1" customHeight="1">
      <c r="A1367" s="63" t="s">
        <v>1907</v>
      </c>
      <c r="B1367" s="64" t="s">
        <v>1908</v>
      </c>
      <c r="C1367" s="63" t="s">
        <v>1627</v>
      </c>
      <c r="D1367" s="63" t="s">
        <v>21</v>
      </c>
      <c r="E1367" s="65">
        <v>1</v>
      </c>
      <c r="F1367" s="66">
        <v>493.56</v>
      </c>
      <c r="G1367" s="66">
        <v>493.56</v>
      </c>
    </row>
    <row r="1368" spans="1:7" ht="15" customHeight="1">
      <c r="A1368" s="67"/>
      <c r="B1368" s="67"/>
      <c r="C1368" s="67"/>
      <c r="D1368" s="67"/>
      <c r="E1368" s="267" t="s">
        <v>1425</v>
      </c>
      <c r="F1368" s="267"/>
      <c r="G1368" s="68">
        <v>493.56</v>
      </c>
    </row>
    <row r="1369" spans="1:7" ht="15" customHeight="1">
      <c r="A1369" s="266" t="s">
        <v>1426</v>
      </c>
      <c r="B1369" s="266"/>
      <c r="C1369" s="62" t="s">
        <v>4</v>
      </c>
      <c r="D1369" s="62" t="s">
        <v>1407</v>
      </c>
      <c r="E1369" s="62" t="s">
        <v>1408</v>
      </c>
      <c r="F1369" s="62" t="s">
        <v>1409</v>
      </c>
      <c r="G1369" s="62" t="s">
        <v>1410</v>
      </c>
    </row>
    <row r="1370" spans="1:7" ht="21" customHeight="1">
      <c r="A1370" s="63" t="s">
        <v>1430</v>
      </c>
      <c r="B1370" s="64" t="s">
        <v>1782</v>
      </c>
      <c r="C1370" s="63" t="s">
        <v>13</v>
      </c>
      <c r="D1370" s="63" t="s">
        <v>1429</v>
      </c>
      <c r="E1370" s="65">
        <v>0.7</v>
      </c>
      <c r="F1370" s="66">
        <v>32.99</v>
      </c>
      <c r="G1370" s="66">
        <v>23.09</v>
      </c>
    </row>
    <row r="1371" spans="1:7" ht="18" customHeight="1">
      <c r="A1371" s="67"/>
      <c r="B1371" s="67"/>
      <c r="C1371" s="67"/>
      <c r="D1371" s="67"/>
      <c r="E1371" s="267" t="s">
        <v>1436</v>
      </c>
      <c r="F1371" s="267"/>
      <c r="G1371" s="68">
        <v>23.09</v>
      </c>
    </row>
    <row r="1372" spans="1:7" ht="15" customHeight="1">
      <c r="A1372" s="67"/>
      <c r="B1372" s="67"/>
      <c r="C1372" s="67"/>
      <c r="D1372" s="67"/>
      <c r="E1372" s="284" t="s">
        <v>1441</v>
      </c>
      <c r="F1372" s="284"/>
      <c r="G1372" s="69">
        <v>516.65</v>
      </c>
    </row>
    <row r="1373" spans="1:7" ht="9.9499999999999993" customHeight="1">
      <c r="A1373" s="67"/>
      <c r="B1373" s="67"/>
      <c r="C1373" s="67"/>
      <c r="D1373" s="67"/>
      <c r="E1373" s="285"/>
      <c r="F1373" s="285"/>
      <c r="G1373" s="285"/>
    </row>
    <row r="1374" spans="1:7" ht="20.100000000000001" customHeight="1">
      <c r="A1374" s="265" t="s">
        <v>1909</v>
      </c>
      <c r="B1374" s="265"/>
      <c r="C1374" s="265"/>
      <c r="D1374" s="265"/>
      <c r="E1374" s="265"/>
      <c r="F1374" s="265"/>
      <c r="G1374" s="265"/>
    </row>
    <row r="1375" spans="1:7" ht="15" customHeight="1">
      <c r="A1375" s="266" t="s">
        <v>1406</v>
      </c>
      <c r="B1375" s="266"/>
      <c r="C1375" s="62" t="s">
        <v>4</v>
      </c>
      <c r="D1375" s="62" t="s">
        <v>1407</v>
      </c>
      <c r="E1375" s="62" t="s">
        <v>1408</v>
      </c>
      <c r="F1375" s="62" t="s">
        <v>1409</v>
      </c>
      <c r="G1375" s="62" t="s">
        <v>1410</v>
      </c>
    </row>
    <row r="1376" spans="1:7" ht="21" customHeight="1">
      <c r="A1376" s="63" t="s">
        <v>1910</v>
      </c>
      <c r="B1376" s="64" t="s">
        <v>1911</v>
      </c>
      <c r="C1376" s="63" t="s">
        <v>13</v>
      </c>
      <c r="D1376" s="63" t="s">
        <v>21</v>
      </c>
      <c r="E1376" s="65">
        <v>0.94</v>
      </c>
      <c r="F1376" s="66">
        <v>9.35</v>
      </c>
      <c r="G1376" s="66">
        <v>8.7799999999999994</v>
      </c>
    </row>
    <row r="1377" spans="1:7" ht="29.1" customHeight="1">
      <c r="A1377" s="63" t="s">
        <v>1912</v>
      </c>
      <c r="B1377" s="64" t="s">
        <v>1913</v>
      </c>
      <c r="C1377" s="63" t="s">
        <v>1627</v>
      </c>
      <c r="D1377" s="63" t="s">
        <v>21</v>
      </c>
      <c r="E1377" s="65">
        <v>1</v>
      </c>
      <c r="F1377" s="66">
        <v>3367.63</v>
      </c>
      <c r="G1377" s="66">
        <v>3367.63</v>
      </c>
    </row>
    <row r="1378" spans="1:7" ht="15" customHeight="1">
      <c r="A1378" s="67"/>
      <c r="B1378" s="67"/>
      <c r="C1378" s="67"/>
      <c r="D1378" s="67"/>
      <c r="E1378" s="267" t="s">
        <v>1425</v>
      </c>
      <c r="F1378" s="267"/>
      <c r="G1378" s="68">
        <v>3376.41</v>
      </c>
    </row>
    <row r="1379" spans="1:7" ht="15" customHeight="1">
      <c r="A1379" s="266" t="s">
        <v>1426</v>
      </c>
      <c r="B1379" s="266"/>
      <c r="C1379" s="62" t="s">
        <v>4</v>
      </c>
      <c r="D1379" s="62" t="s">
        <v>1407</v>
      </c>
      <c r="E1379" s="62" t="s">
        <v>1408</v>
      </c>
      <c r="F1379" s="62" t="s">
        <v>1409</v>
      </c>
      <c r="G1379" s="62" t="s">
        <v>1410</v>
      </c>
    </row>
    <row r="1380" spans="1:7" ht="21" customHeight="1">
      <c r="A1380" s="63" t="s">
        <v>1427</v>
      </c>
      <c r="B1380" s="64" t="s">
        <v>1781</v>
      </c>
      <c r="C1380" s="63" t="s">
        <v>13</v>
      </c>
      <c r="D1380" s="63" t="s">
        <v>1429</v>
      </c>
      <c r="E1380" s="65">
        <v>0.54</v>
      </c>
      <c r="F1380" s="66">
        <v>27.02</v>
      </c>
      <c r="G1380" s="66">
        <v>14.59</v>
      </c>
    </row>
    <row r="1381" spans="1:7" ht="21" customHeight="1">
      <c r="A1381" s="63" t="s">
        <v>1430</v>
      </c>
      <c r="B1381" s="64" t="s">
        <v>1782</v>
      </c>
      <c r="C1381" s="63" t="s">
        <v>13</v>
      </c>
      <c r="D1381" s="63" t="s">
        <v>1429</v>
      </c>
      <c r="E1381" s="65">
        <v>0.54</v>
      </c>
      <c r="F1381" s="66">
        <v>32.99</v>
      </c>
      <c r="G1381" s="66">
        <v>17.809999999999999</v>
      </c>
    </row>
    <row r="1382" spans="1:7" ht="18" customHeight="1">
      <c r="A1382" s="67"/>
      <c r="B1382" s="67"/>
      <c r="C1382" s="67"/>
      <c r="D1382" s="67"/>
      <c r="E1382" s="267" t="s">
        <v>1436</v>
      </c>
      <c r="F1382" s="267"/>
      <c r="G1382" s="68">
        <v>32.4</v>
      </c>
    </row>
    <row r="1383" spans="1:7" ht="15" customHeight="1">
      <c r="A1383" s="67"/>
      <c r="B1383" s="67"/>
      <c r="C1383" s="67"/>
      <c r="D1383" s="67"/>
      <c r="E1383" s="284" t="s">
        <v>1441</v>
      </c>
      <c r="F1383" s="284"/>
      <c r="G1383" s="69">
        <v>3408.81</v>
      </c>
    </row>
    <row r="1384" spans="1:7" ht="9.9499999999999993" customHeight="1">
      <c r="A1384" s="67"/>
      <c r="B1384" s="67"/>
      <c r="C1384" s="67"/>
      <c r="D1384" s="67"/>
      <c r="E1384" s="285"/>
      <c r="F1384" s="285"/>
      <c r="G1384" s="285"/>
    </row>
    <row r="1385" spans="1:7" ht="20.100000000000001" customHeight="1">
      <c r="A1385" s="265" t="s">
        <v>1914</v>
      </c>
      <c r="B1385" s="265"/>
      <c r="C1385" s="265"/>
      <c r="D1385" s="265"/>
      <c r="E1385" s="265"/>
      <c r="F1385" s="265"/>
      <c r="G1385" s="265"/>
    </row>
    <row r="1386" spans="1:7" ht="15" customHeight="1">
      <c r="A1386" s="266" t="s">
        <v>1406</v>
      </c>
      <c r="B1386" s="266"/>
      <c r="C1386" s="62" t="s">
        <v>4</v>
      </c>
      <c r="D1386" s="62" t="s">
        <v>1407</v>
      </c>
      <c r="E1386" s="62" t="s">
        <v>1408</v>
      </c>
      <c r="F1386" s="62" t="s">
        <v>1409</v>
      </c>
      <c r="G1386" s="62" t="s">
        <v>1410</v>
      </c>
    </row>
    <row r="1387" spans="1:7" ht="29.1" customHeight="1">
      <c r="A1387" s="63" t="s">
        <v>1915</v>
      </c>
      <c r="B1387" s="64" t="s">
        <v>1916</v>
      </c>
      <c r="C1387" s="63" t="s">
        <v>1627</v>
      </c>
      <c r="D1387" s="63" t="s">
        <v>21</v>
      </c>
      <c r="E1387" s="65">
        <v>1</v>
      </c>
      <c r="F1387" s="66">
        <v>2625.08</v>
      </c>
      <c r="G1387" s="66">
        <v>2625.08</v>
      </c>
    </row>
    <row r="1388" spans="1:7" ht="29.1" customHeight="1">
      <c r="A1388" s="63" t="s">
        <v>1917</v>
      </c>
      <c r="B1388" s="64" t="s">
        <v>1918</v>
      </c>
      <c r="C1388" s="63" t="s">
        <v>1627</v>
      </c>
      <c r="D1388" s="63" t="s">
        <v>21</v>
      </c>
      <c r="E1388" s="65">
        <v>1</v>
      </c>
      <c r="F1388" s="66">
        <v>1204.6400000000001</v>
      </c>
      <c r="G1388" s="66">
        <v>1204.6400000000001</v>
      </c>
    </row>
    <row r="1389" spans="1:7" ht="15" customHeight="1">
      <c r="A1389" s="67"/>
      <c r="B1389" s="67"/>
      <c r="C1389" s="67"/>
      <c r="D1389" s="67"/>
      <c r="E1389" s="267" t="s">
        <v>1425</v>
      </c>
      <c r="F1389" s="267"/>
      <c r="G1389" s="68">
        <v>3829.72</v>
      </c>
    </row>
    <row r="1390" spans="1:7" ht="15" customHeight="1">
      <c r="A1390" s="266" t="s">
        <v>1426</v>
      </c>
      <c r="B1390" s="266"/>
      <c r="C1390" s="62" t="s">
        <v>4</v>
      </c>
      <c r="D1390" s="62" t="s">
        <v>1407</v>
      </c>
      <c r="E1390" s="62" t="s">
        <v>1408</v>
      </c>
      <c r="F1390" s="62" t="s">
        <v>1409</v>
      </c>
      <c r="G1390" s="62" t="s">
        <v>1410</v>
      </c>
    </row>
    <row r="1391" spans="1:7" ht="15" customHeight="1">
      <c r="A1391" s="63" t="s">
        <v>1866</v>
      </c>
      <c r="B1391" s="64" t="s">
        <v>1867</v>
      </c>
      <c r="C1391" s="63" t="s">
        <v>13</v>
      </c>
      <c r="D1391" s="63" t="s">
        <v>1429</v>
      </c>
      <c r="E1391" s="65">
        <v>3.5</v>
      </c>
      <c r="F1391" s="66">
        <v>34.11</v>
      </c>
      <c r="G1391" s="66">
        <v>119.38</v>
      </c>
    </row>
    <row r="1392" spans="1:7" ht="15" customHeight="1">
      <c r="A1392" s="63" t="s">
        <v>1919</v>
      </c>
      <c r="B1392" s="64" t="s">
        <v>1920</v>
      </c>
      <c r="C1392" s="63" t="s">
        <v>13</v>
      </c>
      <c r="D1392" s="63" t="s">
        <v>1429</v>
      </c>
      <c r="E1392" s="65">
        <v>3.5</v>
      </c>
      <c r="F1392" s="66">
        <v>48.94</v>
      </c>
      <c r="G1392" s="66">
        <v>171.29</v>
      </c>
    </row>
    <row r="1393" spans="1:7" ht="15" customHeight="1">
      <c r="A1393" s="63" t="s">
        <v>1434</v>
      </c>
      <c r="B1393" s="64" t="s">
        <v>1505</v>
      </c>
      <c r="C1393" s="63" t="s">
        <v>13</v>
      </c>
      <c r="D1393" s="63" t="s">
        <v>1429</v>
      </c>
      <c r="E1393" s="65">
        <v>3.5</v>
      </c>
      <c r="F1393" s="66">
        <v>24.88</v>
      </c>
      <c r="G1393" s="66">
        <v>87.08</v>
      </c>
    </row>
    <row r="1394" spans="1:7" ht="18" customHeight="1">
      <c r="A1394" s="67"/>
      <c r="B1394" s="67"/>
      <c r="C1394" s="67"/>
      <c r="D1394" s="67"/>
      <c r="E1394" s="267" t="s">
        <v>1436</v>
      </c>
      <c r="F1394" s="267"/>
      <c r="G1394" s="68">
        <v>377.75</v>
      </c>
    </row>
    <row r="1395" spans="1:7" ht="15" customHeight="1">
      <c r="A1395" s="67"/>
      <c r="B1395" s="67"/>
      <c r="C1395" s="67"/>
      <c r="D1395" s="67"/>
      <c r="E1395" s="284" t="s">
        <v>1441</v>
      </c>
      <c r="F1395" s="284"/>
      <c r="G1395" s="69">
        <v>4207.47</v>
      </c>
    </row>
    <row r="1396" spans="1:7" ht="9.9499999999999993" customHeight="1">
      <c r="A1396" s="67"/>
      <c r="B1396" s="67"/>
      <c r="C1396" s="67"/>
      <c r="D1396" s="67"/>
      <c r="E1396" s="285"/>
      <c r="F1396" s="285"/>
      <c r="G1396" s="285"/>
    </row>
    <row r="1397" spans="1:7" ht="20.100000000000001" customHeight="1">
      <c r="A1397" s="265" t="s">
        <v>1921</v>
      </c>
      <c r="B1397" s="265"/>
      <c r="C1397" s="265"/>
      <c r="D1397" s="265"/>
      <c r="E1397" s="265"/>
      <c r="F1397" s="265"/>
      <c r="G1397" s="265"/>
    </row>
    <row r="1398" spans="1:7" ht="15" customHeight="1">
      <c r="A1398" s="266" t="s">
        <v>1406</v>
      </c>
      <c r="B1398" s="266"/>
      <c r="C1398" s="62" t="s">
        <v>4</v>
      </c>
      <c r="D1398" s="62" t="s">
        <v>1407</v>
      </c>
      <c r="E1398" s="62" t="s">
        <v>1408</v>
      </c>
      <c r="F1398" s="62" t="s">
        <v>1409</v>
      </c>
      <c r="G1398" s="62" t="s">
        <v>1410</v>
      </c>
    </row>
    <row r="1399" spans="1:7" ht="29.1" customHeight="1">
      <c r="A1399" s="63" t="s">
        <v>1922</v>
      </c>
      <c r="B1399" s="64" t="s">
        <v>1923</v>
      </c>
      <c r="C1399" s="63" t="s">
        <v>13</v>
      </c>
      <c r="D1399" s="63" t="s">
        <v>21</v>
      </c>
      <c r="E1399" s="65">
        <v>1</v>
      </c>
      <c r="F1399" s="66">
        <v>68.989999999999995</v>
      </c>
      <c r="G1399" s="66">
        <v>68.989999999999995</v>
      </c>
    </row>
    <row r="1400" spans="1:7" ht="21" customHeight="1">
      <c r="A1400" s="63" t="s">
        <v>1924</v>
      </c>
      <c r="B1400" s="64" t="s">
        <v>1925</v>
      </c>
      <c r="C1400" s="63" t="s">
        <v>13</v>
      </c>
      <c r="D1400" s="63" t="s">
        <v>56</v>
      </c>
      <c r="E1400" s="65">
        <v>8.8999999999999996E-2</v>
      </c>
      <c r="F1400" s="66">
        <v>60.32</v>
      </c>
      <c r="G1400" s="66">
        <v>5.36</v>
      </c>
    </row>
    <row r="1401" spans="1:7" ht="15" customHeight="1">
      <c r="A1401" s="67"/>
      <c r="B1401" s="67"/>
      <c r="C1401" s="67"/>
      <c r="D1401" s="67"/>
      <c r="E1401" s="267" t="s">
        <v>1425</v>
      </c>
      <c r="F1401" s="267"/>
      <c r="G1401" s="68">
        <v>74.349999999999994</v>
      </c>
    </row>
    <row r="1402" spans="1:7" ht="15" customHeight="1">
      <c r="A1402" s="266" t="s">
        <v>1426</v>
      </c>
      <c r="B1402" s="266"/>
      <c r="C1402" s="62" t="s">
        <v>4</v>
      </c>
      <c r="D1402" s="62" t="s">
        <v>1407</v>
      </c>
      <c r="E1402" s="62" t="s">
        <v>1408</v>
      </c>
      <c r="F1402" s="62" t="s">
        <v>1409</v>
      </c>
      <c r="G1402" s="62" t="s">
        <v>1410</v>
      </c>
    </row>
    <row r="1403" spans="1:7" ht="21" customHeight="1">
      <c r="A1403" s="63" t="s">
        <v>1427</v>
      </c>
      <c r="B1403" s="64" t="s">
        <v>1781</v>
      </c>
      <c r="C1403" s="63" t="s">
        <v>13</v>
      </c>
      <c r="D1403" s="63" t="s">
        <v>1429</v>
      </c>
      <c r="E1403" s="65">
        <v>0.3</v>
      </c>
      <c r="F1403" s="66">
        <v>27.02</v>
      </c>
      <c r="G1403" s="66">
        <v>8.1</v>
      </c>
    </row>
    <row r="1404" spans="1:7" ht="21" customHeight="1">
      <c r="A1404" s="63" t="s">
        <v>1430</v>
      </c>
      <c r="B1404" s="64" t="s">
        <v>1782</v>
      </c>
      <c r="C1404" s="63" t="s">
        <v>13</v>
      </c>
      <c r="D1404" s="63" t="s">
        <v>1429</v>
      </c>
      <c r="E1404" s="65">
        <v>0.3</v>
      </c>
      <c r="F1404" s="66">
        <v>32.99</v>
      </c>
      <c r="G1404" s="66">
        <v>9.89</v>
      </c>
    </row>
    <row r="1405" spans="1:7" ht="15" customHeight="1">
      <c r="A1405" s="63" t="s">
        <v>1490</v>
      </c>
      <c r="B1405" s="64" t="s">
        <v>1491</v>
      </c>
      <c r="C1405" s="63" t="s">
        <v>13</v>
      </c>
      <c r="D1405" s="63" t="s">
        <v>1429</v>
      </c>
      <c r="E1405" s="65">
        <v>0.3</v>
      </c>
      <c r="F1405" s="66">
        <v>34.700000000000003</v>
      </c>
      <c r="G1405" s="66">
        <v>10.41</v>
      </c>
    </row>
    <row r="1406" spans="1:7" ht="18" customHeight="1">
      <c r="A1406" s="67"/>
      <c r="B1406" s="67"/>
      <c r="C1406" s="67"/>
      <c r="D1406" s="67"/>
      <c r="E1406" s="267" t="s">
        <v>1436</v>
      </c>
      <c r="F1406" s="267"/>
      <c r="G1406" s="68">
        <v>28.4</v>
      </c>
    </row>
    <row r="1407" spans="1:7" ht="15" customHeight="1">
      <c r="A1407" s="67"/>
      <c r="B1407" s="67"/>
      <c r="C1407" s="67"/>
      <c r="D1407" s="67"/>
      <c r="E1407" s="284" t="s">
        <v>1441</v>
      </c>
      <c r="F1407" s="284"/>
      <c r="G1407" s="69">
        <v>102.75</v>
      </c>
    </row>
    <row r="1408" spans="1:7" ht="9.9499999999999993" customHeight="1">
      <c r="A1408" s="67"/>
      <c r="B1408" s="67"/>
      <c r="C1408" s="67"/>
      <c r="D1408" s="67"/>
      <c r="E1408" s="285"/>
      <c r="F1408" s="285"/>
      <c r="G1408" s="285"/>
    </row>
    <row r="1409" spans="1:7" ht="20.100000000000001" customHeight="1">
      <c r="A1409" s="265" t="s">
        <v>1926</v>
      </c>
      <c r="B1409" s="265"/>
      <c r="C1409" s="265"/>
      <c r="D1409" s="265"/>
      <c r="E1409" s="265"/>
      <c r="F1409" s="265"/>
      <c r="G1409" s="265"/>
    </row>
    <row r="1410" spans="1:7" ht="15" customHeight="1">
      <c r="A1410" s="266" t="s">
        <v>1406</v>
      </c>
      <c r="B1410" s="266"/>
      <c r="C1410" s="62" t="s">
        <v>4</v>
      </c>
      <c r="D1410" s="62" t="s">
        <v>1407</v>
      </c>
      <c r="E1410" s="62" t="s">
        <v>1408</v>
      </c>
      <c r="F1410" s="62" t="s">
        <v>1409</v>
      </c>
      <c r="G1410" s="62" t="s">
        <v>1410</v>
      </c>
    </row>
    <row r="1411" spans="1:7" ht="15" customHeight="1">
      <c r="A1411" s="63" t="s">
        <v>1723</v>
      </c>
      <c r="B1411" s="64" t="s">
        <v>1724</v>
      </c>
      <c r="C1411" s="63" t="s">
        <v>13</v>
      </c>
      <c r="D1411" s="63" t="s">
        <v>56</v>
      </c>
      <c r="E1411" s="65">
        <v>0.02</v>
      </c>
      <c r="F1411" s="66">
        <v>55.27</v>
      </c>
      <c r="G1411" s="66">
        <v>1.1000000000000001</v>
      </c>
    </row>
    <row r="1412" spans="1:7" ht="38.1" customHeight="1">
      <c r="A1412" s="63" t="s">
        <v>1927</v>
      </c>
      <c r="B1412" s="64" t="s">
        <v>1928</v>
      </c>
      <c r="C1412" s="63" t="s">
        <v>13</v>
      </c>
      <c r="D1412" s="63" t="s">
        <v>21</v>
      </c>
      <c r="E1412" s="65">
        <v>1</v>
      </c>
      <c r="F1412" s="66">
        <v>18.64</v>
      </c>
      <c r="G1412" s="66">
        <v>18.64</v>
      </c>
    </row>
    <row r="1413" spans="1:7" ht="15" customHeight="1">
      <c r="A1413" s="67"/>
      <c r="B1413" s="67"/>
      <c r="C1413" s="67"/>
      <c r="D1413" s="67"/>
      <c r="E1413" s="267" t="s">
        <v>1425</v>
      </c>
      <c r="F1413" s="267"/>
      <c r="G1413" s="68">
        <v>19.739999999999998</v>
      </c>
    </row>
    <row r="1414" spans="1:7" ht="15" customHeight="1">
      <c r="A1414" s="266" t="s">
        <v>1426</v>
      </c>
      <c r="B1414" s="266"/>
      <c r="C1414" s="62" t="s">
        <v>4</v>
      </c>
      <c r="D1414" s="62" t="s">
        <v>1407</v>
      </c>
      <c r="E1414" s="62" t="s">
        <v>1408</v>
      </c>
      <c r="F1414" s="62" t="s">
        <v>1409</v>
      </c>
      <c r="G1414" s="62" t="s">
        <v>1410</v>
      </c>
    </row>
    <row r="1415" spans="1:7" ht="21" customHeight="1">
      <c r="A1415" s="63" t="s">
        <v>1929</v>
      </c>
      <c r="B1415" s="64" t="s">
        <v>1930</v>
      </c>
      <c r="C1415" s="63" t="s">
        <v>13</v>
      </c>
      <c r="D1415" s="63" t="s">
        <v>1429</v>
      </c>
      <c r="E1415" s="65">
        <v>0.3</v>
      </c>
      <c r="F1415" s="66">
        <v>27.03</v>
      </c>
      <c r="G1415" s="66">
        <v>8.1</v>
      </c>
    </row>
    <row r="1416" spans="1:7" ht="18" customHeight="1">
      <c r="A1416" s="67"/>
      <c r="B1416" s="67"/>
      <c r="C1416" s="67"/>
      <c r="D1416" s="67"/>
      <c r="E1416" s="267" t="s">
        <v>1436</v>
      </c>
      <c r="F1416" s="267"/>
      <c r="G1416" s="68">
        <v>8.1</v>
      </c>
    </row>
    <row r="1417" spans="1:7" ht="15" customHeight="1">
      <c r="A1417" s="67"/>
      <c r="B1417" s="67"/>
      <c r="C1417" s="67"/>
      <c r="D1417" s="67"/>
      <c r="E1417" s="284" t="s">
        <v>1441</v>
      </c>
      <c r="F1417" s="284"/>
      <c r="G1417" s="69">
        <v>27.84</v>
      </c>
    </row>
    <row r="1418" spans="1:7" ht="9.9499999999999993" customHeight="1">
      <c r="A1418" s="67"/>
      <c r="B1418" s="67"/>
      <c r="C1418" s="67"/>
      <c r="D1418" s="67"/>
      <c r="E1418" s="285"/>
      <c r="F1418" s="285"/>
      <c r="G1418" s="285"/>
    </row>
    <row r="1419" spans="1:7" ht="20.100000000000001" customHeight="1">
      <c r="A1419" s="265" t="s">
        <v>1931</v>
      </c>
      <c r="B1419" s="265"/>
      <c r="C1419" s="265"/>
      <c r="D1419" s="265"/>
      <c r="E1419" s="265"/>
      <c r="F1419" s="265"/>
      <c r="G1419" s="265"/>
    </row>
    <row r="1420" spans="1:7" ht="15" customHeight="1">
      <c r="A1420" s="266" t="s">
        <v>1406</v>
      </c>
      <c r="B1420" s="266"/>
      <c r="C1420" s="62" t="s">
        <v>4</v>
      </c>
      <c r="D1420" s="62" t="s">
        <v>1407</v>
      </c>
      <c r="E1420" s="62" t="s">
        <v>1408</v>
      </c>
      <c r="F1420" s="62" t="s">
        <v>1409</v>
      </c>
      <c r="G1420" s="62" t="s">
        <v>1410</v>
      </c>
    </row>
    <row r="1421" spans="1:7" ht="21" customHeight="1">
      <c r="A1421" s="63" t="s">
        <v>1932</v>
      </c>
      <c r="B1421" s="64" t="s">
        <v>1933</v>
      </c>
      <c r="C1421" s="63" t="s">
        <v>13</v>
      </c>
      <c r="D1421" s="63" t="s">
        <v>21</v>
      </c>
      <c r="E1421" s="65">
        <v>1</v>
      </c>
      <c r="F1421" s="66">
        <v>172.5</v>
      </c>
      <c r="G1421" s="66">
        <v>172.5</v>
      </c>
    </row>
    <row r="1422" spans="1:7" ht="29.1" customHeight="1">
      <c r="A1422" s="63" t="s">
        <v>1934</v>
      </c>
      <c r="B1422" s="64" t="s">
        <v>1935</v>
      </c>
      <c r="C1422" s="63" t="s">
        <v>13</v>
      </c>
      <c r="D1422" s="63" t="s">
        <v>21</v>
      </c>
      <c r="E1422" s="65">
        <v>4</v>
      </c>
      <c r="F1422" s="66">
        <v>1.81</v>
      </c>
      <c r="G1422" s="66">
        <v>7.24</v>
      </c>
    </row>
    <row r="1423" spans="1:7" ht="15" customHeight="1">
      <c r="A1423" s="67"/>
      <c r="B1423" s="67"/>
      <c r="C1423" s="67"/>
      <c r="D1423" s="67"/>
      <c r="E1423" s="267" t="s">
        <v>1425</v>
      </c>
      <c r="F1423" s="267"/>
      <c r="G1423" s="68">
        <v>179.74</v>
      </c>
    </row>
    <row r="1424" spans="1:7" ht="15" customHeight="1">
      <c r="A1424" s="266" t="s">
        <v>1426</v>
      </c>
      <c r="B1424" s="266"/>
      <c r="C1424" s="62" t="s">
        <v>4</v>
      </c>
      <c r="D1424" s="62" t="s">
        <v>1407</v>
      </c>
      <c r="E1424" s="62" t="s">
        <v>1408</v>
      </c>
      <c r="F1424" s="62" t="s">
        <v>1409</v>
      </c>
      <c r="G1424" s="62" t="s">
        <v>1410</v>
      </c>
    </row>
    <row r="1425" spans="1:7" ht="21" customHeight="1">
      <c r="A1425" s="63" t="s">
        <v>1864</v>
      </c>
      <c r="B1425" s="64" t="s">
        <v>1865</v>
      </c>
      <c r="C1425" s="63" t="s">
        <v>13</v>
      </c>
      <c r="D1425" s="63" t="s">
        <v>1429</v>
      </c>
      <c r="E1425" s="65">
        <v>0.25</v>
      </c>
      <c r="F1425" s="66">
        <v>28.03</v>
      </c>
      <c r="G1425" s="66">
        <v>7</v>
      </c>
    </row>
    <row r="1426" spans="1:7" ht="15" customHeight="1">
      <c r="A1426" s="63" t="s">
        <v>1866</v>
      </c>
      <c r="B1426" s="64" t="s">
        <v>1867</v>
      </c>
      <c r="C1426" s="63" t="s">
        <v>13</v>
      </c>
      <c r="D1426" s="63" t="s">
        <v>1429</v>
      </c>
      <c r="E1426" s="65">
        <v>0.25</v>
      </c>
      <c r="F1426" s="66">
        <v>34.11</v>
      </c>
      <c r="G1426" s="66">
        <v>8.52</v>
      </c>
    </row>
    <row r="1427" spans="1:7" ht="18" customHeight="1">
      <c r="A1427" s="67"/>
      <c r="B1427" s="67"/>
      <c r="C1427" s="67"/>
      <c r="D1427" s="67"/>
      <c r="E1427" s="267" t="s">
        <v>1436</v>
      </c>
      <c r="F1427" s="267"/>
      <c r="G1427" s="68">
        <v>15.52</v>
      </c>
    </row>
    <row r="1428" spans="1:7" ht="15" customHeight="1">
      <c r="A1428" s="67"/>
      <c r="B1428" s="67"/>
      <c r="C1428" s="67"/>
      <c r="D1428" s="67"/>
      <c r="E1428" s="284" t="s">
        <v>1441</v>
      </c>
      <c r="F1428" s="284"/>
      <c r="G1428" s="69">
        <v>195.26</v>
      </c>
    </row>
    <row r="1429" spans="1:7" ht="9.9499999999999993" customHeight="1">
      <c r="A1429" s="67"/>
      <c r="B1429" s="67"/>
      <c r="C1429" s="67"/>
      <c r="D1429" s="67"/>
      <c r="E1429" s="285"/>
      <c r="F1429" s="285"/>
      <c r="G1429" s="285"/>
    </row>
    <row r="1430" spans="1:7" ht="20.100000000000001" customHeight="1">
      <c r="A1430" s="265" t="s">
        <v>1936</v>
      </c>
      <c r="B1430" s="265"/>
      <c r="C1430" s="265"/>
      <c r="D1430" s="265"/>
      <c r="E1430" s="265"/>
      <c r="F1430" s="265"/>
      <c r="G1430" s="265"/>
    </row>
    <row r="1431" spans="1:7" ht="15" customHeight="1">
      <c r="A1431" s="266" t="s">
        <v>1406</v>
      </c>
      <c r="B1431" s="266"/>
      <c r="C1431" s="62" t="s">
        <v>4</v>
      </c>
      <c r="D1431" s="62" t="s">
        <v>1407</v>
      </c>
      <c r="E1431" s="62" t="s">
        <v>1408</v>
      </c>
      <c r="F1431" s="62" t="s">
        <v>1409</v>
      </c>
      <c r="G1431" s="62" t="s">
        <v>1410</v>
      </c>
    </row>
    <row r="1432" spans="1:7" ht="21" customHeight="1">
      <c r="A1432" s="63" t="s">
        <v>1937</v>
      </c>
      <c r="B1432" s="64" t="s">
        <v>1938</v>
      </c>
      <c r="C1432" s="63" t="s">
        <v>13</v>
      </c>
      <c r="D1432" s="63" t="s">
        <v>21</v>
      </c>
      <c r="E1432" s="65">
        <v>1</v>
      </c>
      <c r="F1432" s="66">
        <v>175.57</v>
      </c>
      <c r="G1432" s="66">
        <v>175.57</v>
      </c>
    </row>
    <row r="1433" spans="1:7" ht="29.1" customHeight="1">
      <c r="A1433" s="63" t="s">
        <v>1934</v>
      </c>
      <c r="B1433" s="64" t="s">
        <v>1935</v>
      </c>
      <c r="C1433" s="63" t="s">
        <v>13</v>
      </c>
      <c r="D1433" s="63" t="s">
        <v>21</v>
      </c>
      <c r="E1433" s="65">
        <v>4</v>
      </c>
      <c r="F1433" s="66">
        <v>1.81</v>
      </c>
      <c r="G1433" s="66">
        <v>7.24</v>
      </c>
    </row>
    <row r="1434" spans="1:7" ht="15" customHeight="1">
      <c r="A1434" s="67"/>
      <c r="B1434" s="67"/>
      <c r="C1434" s="67"/>
      <c r="D1434" s="67"/>
      <c r="E1434" s="267" t="s">
        <v>1425</v>
      </c>
      <c r="F1434" s="267"/>
      <c r="G1434" s="68">
        <v>182.81</v>
      </c>
    </row>
    <row r="1435" spans="1:7" ht="15" customHeight="1">
      <c r="A1435" s="266" t="s">
        <v>1426</v>
      </c>
      <c r="B1435" s="266"/>
      <c r="C1435" s="62" t="s">
        <v>4</v>
      </c>
      <c r="D1435" s="62" t="s">
        <v>1407</v>
      </c>
      <c r="E1435" s="62" t="s">
        <v>1408</v>
      </c>
      <c r="F1435" s="62" t="s">
        <v>1409</v>
      </c>
      <c r="G1435" s="62" t="s">
        <v>1410</v>
      </c>
    </row>
    <row r="1436" spans="1:7" ht="21" customHeight="1">
      <c r="A1436" s="63" t="s">
        <v>1864</v>
      </c>
      <c r="B1436" s="64" t="s">
        <v>1865</v>
      </c>
      <c r="C1436" s="63" t="s">
        <v>13</v>
      </c>
      <c r="D1436" s="63" t="s">
        <v>1429</v>
      </c>
      <c r="E1436" s="65">
        <v>0.3</v>
      </c>
      <c r="F1436" s="66">
        <v>28.03</v>
      </c>
      <c r="G1436" s="66">
        <v>8.4</v>
      </c>
    </row>
    <row r="1437" spans="1:7" ht="15" customHeight="1">
      <c r="A1437" s="63" t="s">
        <v>1866</v>
      </c>
      <c r="B1437" s="64" t="s">
        <v>1867</v>
      </c>
      <c r="C1437" s="63" t="s">
        <v>13</v>
      </c>
      <c r="D1437" s="63" t="s">
        <v>1429</v>
      </c>
      <c r="E1437" s="65">
        <v>0.3</v>
      </c>
      <c r="F1437" s="66">
        <v>34.11</v>
      </c>
      <c r="G1437" s="66">
        <v>10.23</v>
      </c>
    </row>
    <row r="1438" spans="1:7" ht="18" customHeight="1">
      <c r="A1438" s="67"/>
      <c r="B1438" s="67"/>
      <c r="C1438" s="67"/>
      <c r="D1438" s="67"/>
      <c r="E1438" s="267" t="s">
        <v>1436</v>
      </c>
      <c r="F1438" s="267"/>
      <c r="G1438" s="68">
        <v>18.63</v>
      </c>
    </row>
    <row r="1439" spans="1:7" ht="15" customHeight="1">
      <c r="A1439" s="67"/>
      <c r="B1439" s="67"/>
      <c r="C1439" s="67"/>
      <c r="D1439" s="67"/>
      <c r="E1439" s="284" t="s">
        <v>1441</v>
      </c>
      <c r="F1439" s="284"/>
      <c r="G1439" s="69">
        <v>201.44</v>
      </c>
    </row>
    <row r="1440" spans="1:7" ht="9.9499999999999993" customHeight="1">
      <c r="A1440" s="67"/>
      <c r="B1440" s="67"/>
      <c r="C1440" s="67"/>
      <c r="D1440" s="67"/>
      <c r="E1440" s="285"/>
      <c r="F1440" s="285"/>
      <c r="G1440" s="285"/>
    </row>
    <row r="1441" spans="1:7" ht="20.100000000000001" customHeight="1">
      <c r="A1441" s="265" t="s">
        <v>1939</v>
      </c>
      <c r="B1441" s="265"/>
      <c r="C1441" s="265"/>
      <c r="D1441" s="265"/>
      <c r="E1441" s="265"/>
      <c r="F1441" s="265"/>
      <c r="G1441" s="265"/>
    </row>
    <row r="1442" spans="1:7" ht="15" customHeight="1">
      <c r="A1442" s="266" t="s">
        <v>1406</v>
      </c>
      <c r="B1442" s="266"/>
      <c r="C1442" s="62" t="s">
        <v>4</v>
      </c>
      <c r="D1442" s="62" t="s">
        <v>1407</v>
      </c>
      <c r="E1442" s="62" t="s">
        <v>1408</v>
      </c>
      <c r="F1442" s="62" t="s">
        <v>1409</v>
      </c>
      <c r="G1442" s="62" t="s">
        <v>1410</v>
      </c>
    </row>
    <row r="1443" spans="1:7" ht="21" customHeight="1">
      <c r="A1443" s="63" t="s">
        <v>1940</v>
      </c>
      <c r="B1443" s="64" t="s">
        <v>1941</v>
      </c>
      <c r="C1443" s="63" t="s">
        <v>13</v>
      </c>
      <c r="D1443" s="63" t="s">
        <v>21</v>
      </c>
      <c r="E1443" s="65">
        <v>1</v>
      </c>
      <c r="F1443" s="66">
        <v>343.57</v>
      </c>
      <c r="G1443" s="66">
        <v>343.57</v>
      </c>
    </row>
    <row r="1444" spans="1:7" ht="29.1" customHeight="1">
      <c r="A1444" s="63" t="s">
        <v>1934</v>
      </c>
      <c r="B1444" s="64" t="s">
        <v>1935</v>
      </c>
      <c r="C1444" s="63" t="s">
        <v>13</v>
      </c>
      <c r="D1444" s="63" t="s">
        <v>21</v>
      </c>
      <c r="E1444" s="65">
        <v>4</v>
      </c>
      <c r="F1444" s="66">
        <v>1.81</v>
      </c>
      <c r="G1444" s="66">
        <v>7.24</v>
      </c>
    </row>
    <row r="1445" spans="1:7" ht="15" customHeight="1">
      <c r="A1445" s="67"/>
      <c r="B1445" s="67"/>
      <c r="C1445" s="67"/>
      <c r="D1445" s="67"/>
      <c r="E1445" s="267" t="s">
        <v>1425</v>
      </c>
      <c r="F1445" s="267"/>
      <c r="G1445" s="68">
        <v>350.81</v>
      </c>
    </row>
    <row r="1446" spans="1:7" ht="15" customHeight="1">
      <c r="A1446" s="266" t="s">
        <v>1426</v>
      </c>
      <c r="B1446" s="266"/>
      <c r="C1446" s="62" t="s">
        <v>4</v>
      </c>
      <c r="D1446" s="62" t="s">
        <v>1407</v>
      </c>
      <c r="E1446" s="62" t="s">
        <v>1408</v>
      </c>
      <c r="F1446" s="62" t="s">
        <v>1409</v>
      </c>
      <c r="G1446" s="62" t="s">
        <v>1410</v>
      </c>
    </row>
    <row r="1447" spans="1:7" ht="21" customHeight="1">
      <c r="A1447" s="63" t="s">
        <v>1864</v>
      </c>
      <c r="B1447" s="64" t="s">
        <v>1865</v>
      </c>
      <c r="C1447" s="63" t="s">
        <v>13</v>
      </c>
      <c r="D1447" s="63" t="s">
        <v>1429</v>
      </c>
      <c r="E1447" s="65">
        <v>0.25</v>
      </c>
      <c r="F1447" s="66">
        <v>28.03</v>
      </c>
      <c r="G1447" s="66">
        <v>7</v>
      </c>
    </row>
    <row r="1448" spans="1:7" ht="15" customHeight="1">
      <c r="A1448" s="63" t="s">
        <v>1866</v>
      </c>
      <c r="B1448" s="64" t="s">
        <v>1867</v>
      </c>
      <c r="C1448" s="63" t="s">
        <v>13</v>
      </c>
      <c r="D1448" s="63" t="s">
        <v>1429</v>
      </c>
      <c r="E1448" s="65">
        <v>0.25</v>
      </c>
      <c r="F1448" s="66">
        <v>34.11</v>
      </c>
      <c r="G1448" s="66">
        <v>8.52</v>
      </c>
    </row>
    <row r="1449" spans="1:7" ht="18" customHeight="1">
      <c r="A1449" s="67"/>
      <c r="B1449" s="67"/>
      <c r="C1449" s="67"/>
      <c r="D1449" s="67"/>
      <c r="E1449" s="267" t="s">
        <v>1436</v>
      </c>
      <c r="F1449" s="267"/>
      <c r="G1449" s="68">
        <v>15.52</v>
      </c>
    </row>
    <row r="1450" spans="1:7" ht="15" customHeight="1">
      <c r="A1450" s="67"/>
      <c r="B1450" s="67"/>
      <c r="C1450" s="67"/>
      <c r="D1450" s="67"/>
      <c r="E1450" s="284" t="s">
        <v>1441</v>
      </c>
      <c r="F1450" s="284"/>
      <c r="G1450" s="69">
        <v>366.33</v>
      </c>
    </row>
    <row r="1451" spans="1:7" ht="9.9499999999999993" customHeight="1">
      <c r="A1451" s="67"/>
      <c r="B1451" s="67"/>
      <c r="C1451" s="67"/>
      <c r="D1451" s="67"/>
      <c r="E1451" s="285"/>
      <c r="F1451" s="285"/>
      <c r="G1451" s="285"/>
    </row>
    <row r="1452" spans="1:7" ht="20.100000000000001" customHeight="1">
      <c r="A1452" s="265" t="s">
        <v>1942</v>
      </c>
      <c r="B1452" s="265"/>
      <c r="C1452" s="265"/>
      <c r="D1452" s="265"/>
      <c r="E1452" s="265"/>
      <c r="F1452" s="265"/>
      <c r="G1452" s="265"/>
    </row>
    <row r="1453" spans="1:7" ht="15" customHeight="1">
      <c r="A1453" s="266" t="s">
        <v>1406</v>
      </c>
      <c r="B1453" s="266"/>
      <c r="C1453" s="62" t="s">
        <v>4</v>
      </c>
      <c r="D1453" s="62" t="s">
        <v>1407</v>
      </c>
      <c r="E1453" s="62" t="s">
        <v>1408</v>
      </c>
      <c r="F1453" s="62" t="s">
        <v>1409</v>
      </c>
      <c r="G1453" s="62" t="s">
        <v>1410</v>
      </c>
    </row>
    <row r="1454" spans="1:7" ht="21" customHeight="1">
      <c r="A1454" s="63" t="s">
        <v>1943</v>
      </c>
      <c r="B1454" s="64" t="s">
        <v>1944</v>
      </c>
      <c r="C1454" s="63" t="s">
        <v>13</v>
      </c>
      <c r="D1454" s="63" t="s">
        <v>21</v>
      </c>
      <c r="E1454" s="65">
        <v>1</v>
      </c>
      <c r="F1454" s="66">
        <v>128.97</v>
      </c>
      <c r="G1454" s="66">
        <v>128.97</v>
      </c>
    </row>
    <row r="1455" spans="1:7" ht="15" customHeight="1">
      <c r="A1455" s="67"/>
      <c r="B1455" s="67"/>
      <c r="C1455" s="67"/>
      <c r="D1455" s="67"/>
      <c r="E1455" s="267" t="s">
        <v>1425</v>
      </c>
      <c r="F1455" s="267"/>
      <c r="G1455" s="68">
        <v>128.97</v>
      </c>
    </row>
    <row r="1456" spans="1:7" ht="15" customHeight="1">
      <c r="A1456" s="266" t="s">
        <v>1426</v>
      </c>
      <c r="B1456" s="266"/>
      <c r="C1456" s="62" t="s">
        <v>4</v>
      </c>
      <c r="D1456" s="62" t="s">
        <v>1407</v>
      </c>
      <c r="E1456" s="62" t="s">
        <v>1408</v>
      </c>
      <c r="F1456" s="62" t="s">
        <v>1409</v>
      </c>
      <c r="G1456" s="62" t="s">
        <v>1410</v>
      </c>
    </row>
    <row r="1457" spans="1:7" ht="21" customHeight="1">
      <c r="A1457" s="63" t="s">
        <v>1864</v>
      </c>
      <c r="B1457" s="64" t="s">
        <v>1865</v>
      </c>
      <c r="C1457" s="63" t="s">
        <v>13</v>
      </c>
      <c r="D1457" s="63" t="s">
        <v>1429</v>
      </c>
      <c r="E1457" s="65">
        <v>0.2</v>
      </c>
      <c r="F1457" s="66">
        <v>28.03</v>
      </c>
      <c r="G1457" s="66">
        <v>5.6</v>
      </c>
    </row>
    <row r="1458" spans="1:7" ht="15" customHeight="1">
      <c r="A1458" s="63" t="s">
        <v>1866</v>
      </c>
      <c r="B1458" s="64" t="s">
        <v>1867</v>
      </c>
      <c r="C1458" s="63" t="s">
        <v>13</v>
      </c>
      <c r="D1458" s="63" t="s">
        <v>1429</v>
      </c>
      <c r="E1458" s="65">
        <v>0.2</v>
      </c>
      <c r="F1458" s="66">
        <v>34.11</v>
      </c>
      <c r="G1458" s="66">
        <v>6.82</v>
      </c>
    </row>
    <row r="1459" spans="1:7" ht="18" customHeight="1">
      <c r="A1459" s="67"/>
      <c r="B1459" s="67"/>
      <c r="C1459" s="67"/>
      <c r="D1459" s="67"/>
      <c r="E1459" s="267" t="s">
        <v>1436</v>
      </c>
      <c r="F1459" s="267"/>
      <c r="G1459" s="68">
        <v>12.42</v>
      </c>
    </row>
    <row r="1460" spans="1:7" ht="15" customHeight="1">
      <c r="A1460" s="67"/>
      <c r="B1460" s="67"/>
      <c r="C1460" s="67"/>
      <c r="D1460" s="67"/>
      <c r="E1460" s="284" t="s">
        <v>1441</v>
      </c>
      <c r="F1460" s="284"/>
      <c r="G1460" s="69">
        <v>141.38999999999999</v>
      </c>
    </row>
    <row r="1461" spans="1:7" ht="9.9499999999999993" customHeight="1">
      <c r="A1461" s="67"/>
      <c r="B1461" s="67"/>
      <c r="C1461" s="67"/>
      <c r="D1461" s="67"/>
      <c r="E1461" s="285"/>
      <c r="F1461" s="285"/>
      <c r="G1461" s="285"/>
    </row>
    <row r="1462" spans="1:7" ht="20.100000000000001" customHeight="1">
      <c r="A1462" s="265" t="s">
        <v>1945</v>
      </c>
      <c r="B1462" s="265"/>
      <c r="C1462" s="265"/>
      <c r="D1462" s="265"/>
      <c r="E1462" s="265"/>
      <c r="F1462" s="265"/>
      <c r="G1462" s="265"/>
    </row>
    <row r="1463" spans="1:7" ht="15" customHeight="1">
      <c r="A1463" s="266" t="s">
        <v>1406</v>
      </c>
      <c r="B1463" s="266"/>
      <c r="C1463" s="62" t="s">
        <v>4</v>
      </c>
      <c r="D1463" s="62" t="s">
        <v>1407</v>
      </c>
      <c r="E1463" s="62" t="s">
        <v>1408</v>
      </c>
      <c r="F1463" s="62" t="s">
        <v>1409</v>
      </c>
      <c r="G1463" s="62" t="s">
        <v>1410</v>
      </c>
    </row>
    <row r="1464" spans="1:7" ht="21" customHeight="1">
      <c r="A1464" s="63" t="s">
        <v>1946</v>
      </c>
      <c r="B1464" s="64" t="s">
        <v>1947</v>
      </c>
      <c r="C1464" s="63" t="s">
        <v>13</v>
      </c>
      <c r="D1464" s="63" t="s">
        <v>21</v>
      </c>
      <c r="E1464" s="65">
        <v>1</v>
      </c>
      <c r="F1464" s="66">
        <v>224.09</v>
      </c>
      <c r="G1464" s="66">
        <v>224.09</v>
      </c>
    </row>
    <row r="1465" spans="1:7" ht="15" customHeight="1">
      <c r="A1465" s="67"/>
      <c r="B1465" s="67"/>
      <c r="C1465" s="67"/>
      <c r="D1465" s="67"/>
      <c r="E1465" s="267" t="s">
        <v>1425</v>
      </c>
      <c r="F1465" s="267"/>
      <c r="G1465" s="68">
        <v>224.09</v>
      </c>
    </row>
    <row r="1466" spans="1:7" ht="15" customHeight="1">
      <c r="A1466" s="266" t="s">
        <v>1426</v>
      </c>
      <c r="B1466" s="266"/>
      <c r="C1466" s="62" t="s">
        <v>4</v>
      </c>
      <c r="D1466" s="62" t="s">
        <v>1407</v>
      </c>
      <c r="E1466" s="62" t="s">
        <v>1408</v>
      </c>
      <c r="F1466" s="62" t="s">
        <v>1409</v>
      </c>
      <c r="G1466" s="62" t="s">
        <v>1410</v>
      </c>
    </row>
    <row r="1467" spans="1:7" ht="21" customHeight="1">
      <c r="A1467" s="63" t="s">
        <v>1864</v>
      </c>
      <c r="B1467" s="64" t="s">
        <v>1865</v>
      </c>
      <c r="C1467" s="63" t="s">
        <v>13</v>
      </c>
      <c r="D1467" s="63" t="s">
        <v>1429</v>
      </c>
      <c r="E1467" s="65">
        <v>0.2</v>
      </c>
      <c r="F1467" s="66">
        <v>28.03</v>
      </c>
      <c r="G1467" s="66">
        <v>5.6</v>
      </c>
    </row>
    <row r="1468" spans="1:7" ht="15" customHeight="1">
      <c r="A1468" s="63" t="s">
        <v>1866</v>
      </c>
      <c r="B1468" s="64" t="s">
        <v>1867</v>
      </c>
      <c r="C1468" s="63" t="s">
        <v>13</v>
      </c>
      <c r="D1468" s="63" t="s">
        <v>1429</v>
      </c>
      <c r="E1468" s="65">
        <v>0.2</v>
      </c>
      <c r="F1468" s="66">
        <v>34.11</v>
      </c>
      <c r="G1468" s="66">
        <v>6.82</v>
      </c>
    </row>
    <row r="1469" spans="1:7" ht="18" customHeight="1">
      <c r="A1469" s="67"/>
      <c r="B1469" s="67"/>
      <c r="C1469" s="67"/>
      <c r="D1469" s="67"/>
      <c r="E1469" s="267" t="s">
        <v>1436</v>
      </c>
      <c r="F1469" s="267"/>
      <c r="G1469" s="68">
        <v>12.42</v>
      </c>
    </row>
    <row r="1470" spans="1:7" ht="15" customHeight="1">
      <c r="A1470" s="67"/>
      <c r="B1470" s="67"/>
      <c r="C1470" s="67"/>
      <c r="D1470" s="67"/>
      <c r="E1470" s="284" t="s">
        <v>1441</v>
      </c>
      <c r="F1470" s="284"/>
      <c r="G1470" s="69">
        <v>236.51</v>
      </c>
    </row>
    <row r="1471" spans="1:7" ht="9.9499999999999993" customHeight="1">
      <c r="A1471" s="67"/>
      <c r="B1471" s="67"/>
      <c r="C1471" s="67"/>
      <c r="D1471" s="67"/>
      <c r="E1471" s="285"/>
      <c r="F1471" s="285"/>
      <c r="G1471" s="285"/>
    </row>
    <row r="1472" spans="1:7" ht="20.100000000000001" customHeight="1">
      <c r="A1472" s="265" t="s">
        <v>1948</v>
      </c>
      <c r="B1472" s="265"/>
      <c r="C1472" s="265"/>
      <c r="D1472" s="265"/>
      <c r="E1472" s="265"/>
      <c r="F1472" s="265"/>
      <c r="G1472" s="265"/>
    </row>
    <row r="1473" spans="1:7" ht="15" customHeight="1">
      <c r="A1473" s="266" t="s">
        <v>1406</v>
      </c>
      <c r="B1473" s="266"/>
      <c r="C1473" s="62" t="s">
        <v>4</v>
      </c>
      <c r="D1473" s="62" t="s">
        <v>1407</v>
      </c>
      <c r="E1473" s="62" t="s">
        <v>1408</v>
      </c>
      <c r="F1473" s="62" t="s">
        <v>1409</v>
      </c>
      <c r="G1473" s="62" t="s">
        <v>1410</v>
      </c>
    </row>
    <row r="1474" spans="1:7" ht="21" customHeight="1">
      <c r="A1474" s="63" t="s">
        <v>1949</v>
      </c>
      <c r="B1474" s="64" t="s">
        <v>1950</v>
      </c>
      <c r="C1474" s="63" t="s">
        <v>13</v>
      </c>
      <c r="D1474" s="63" t="s">
        <v>23</v>
      </c>
      <c r="E1474" s="65">
        <v>1.05</v>
      </c>
      <c r="F1474" s="66">
        <v>12.66</v>
      </c>
      <c r="G1474" s="66">
        <v>13.29</v>
      </c>
    </row>
    <row r="1475" spans="1:7" ht="15" customHeight="1">
      <c r="A1475" s="67"/>
      <c r="B1475" s="67"/>
      <c r="C1475" s="67"/>
      <c r="D1475" s="67"/>
      <c r="E1475" s="267" t="s">
        <v>1425</v>
      </c>
      <c r="F1475" s="267"/>
      <c r="G1475" s="68">
        <v>13.29</v>
      </c>
    </row>
    <row r="1476" spans="1:7" ht="15" customHeight="1">
      <c r="A1476" s="266" t="s">
        <v>1426</v>
      </c>
      <c r="B1476" s="266"/>
      <c r="C1476" s="62" t="s">
        <v>4</v>
      </c>
      <c r="D1476" s="62" t="s">
        <v>1407</v>
      </c>
      <c r="E1476" s="62" t="s">
        <v>1408</v>
      </c>
      <c r="F1476" s="62" t="s">
        <v>1409</v>
      </c>
      <c r="G1476" s="62" t="s">
        <v>1410</v>
      </c>
    </row>
    <row r="1477" spans="1:7" ht="21" customHeight="1">
      <c r="A1477" s="63" t="s">
        <v>1864</v>
      </c>
      <c r="B1477" s="64" t="s">
        <v>1865</v>
      </c>
      <c r="C1477" s="63" t="s">
        <v>13</v>
      </c>
      <c r="D1477" s="63" t="s">
        <v>1429</v>
      </c>
      <c r="E1477" s="65">
        <v>0.15720000000000001</v>
      </c>
      <c r="F1477" s="66">
        <v>28.03</v>
      </c>
      <c r="G1477" s="66">
        <v>4.4000000000000004</v>
      </c>
    </row>
    <row r="1478" spans="1:7" ht="15" customHeight="1">
      <c r="A1478" s="63" t="s">
        <v>1866</v>
      </c>
      <c r="B1478" s="64" t="s">
        <v>1867</v>
      </c>
      <c r="C1478" s="63" t="s">
        <v>13</v>
      </c>
      <c r="D1478" s="63" t="s">
        <v>1429</v>
      </c>
      <c r="E1478" s="65">
        <v>0.15720000000000001</v>
      </c>
      <c r="F1478" s="66">
        <v>34.11</v>
      </c>
      <c r="G1478" s="66">
        <v>5.36</v>
      </c>
    </row>
    <row r="1479" spans="1:7" ht="18" customHeight="1">
      <c r="A1479" s="67"/>
      <c r="B1479" s="67"/>
      <c r="C1479" s="67"/>
      <c r="D1479" s="67"/>
      <c r="E1479" s="267" t="s">
        <v>1436</v>
      </c>
      <c r="F1479" s="267"/>
      <c r="G1479" s="68">
        <v>9.76</v>
      </c>
    </row>
    <row r="1480" spans="1:7" ht="15" customHeight="1">
      <c r="A1480" s="266" t="s">
        <v>1437</v>
      </c>
      <c r="B1480" s="266"/>
      <c r="C1480" s="62" t="s">
        <v>4</v>
      </c>
      <c r="D1480" s="62" t="s">
        <v>1407</v>
      </c>
      <c r="E1480" s="62" t="s">
        <v>1408</v>
      </c>
      <c r="F1480" s="62" t="s">
        <v>1409</v>
      </c>
      <c r="G1480" s="62" t="s">
        <v>1410</v>
      </c>
    </row>
    <row r="1481" spans="1:7" ht="45.95" customHeight="1">
      <c r="A1481" s="63" t="s">
        <v>1951</v>
      </c>
      <c r="B1481" s="64" t="s">
        <v>1952</v>
      </c>
      <c r="C1481" s="63" t="s">
        <v>13</v>
      </c>
      <c r="D1481" s="63" t="s">
        <v>23</v>
      </c>
      <c r="E1481" s="65">
        <v>1</v>
      </c>
      <c r="F1481" s="66">
        <v>11.06</v>
      </c>
      <c r="G1481" s="66">
        <v>11.06</v>
      </c>
    </row>
    <row r="1482" spans="1:7" ht="15" customHeight="1">
      <c r="A1482" s="67"/>
      <c r="B1482" s="67"/>
      <c r="C1482" s="67"/>
      <c r="D1482" s="67"/>
      <c r="E1482" s="267" t="s">
        <v>1440</v>
      </c>
      <c r="F1482" s="267"/>
      <c r="G1482" s="68">
        <v>11.06</v>
      </c>
    </row>
    <row r="1483" spans="1:7" ht="15" customHeight="1">
      <c r="A1483" s="67"/>
      <c r="B1483" s="67"/>
      <c r="C1483" s="67"/>
      <c r="D1483" s="67"/>
      <c r="E1483" s="284" t="s">
        <v>1441</v>
      </c>
      <c r="F1483" s="284"/>
      <c r="G1483" s="69">
        <v>34.11</v>
      </c>
    </row>
    <row r="1484" spans="1:7" ht="9.9499999999999993" customHeight="1">
      <c r="A1484" s="67"/>
      <c r="B1484" s="67"/>
      <c r="C1484" s="67"/>
      <c r="D1484" s="67"/>
      <c r="E1484" s="285"/>
      <c r="F1484" s="285"/>
      <c r="G1484" s="285"/>
    </row>
    <row r="1485" spans="1:7" ht="20.100000000000001" customHeight="1">
      <c r="A1485" s="265" t="s">
        <v>1953</v>
      </c>
      <c r="B1485" s="265"/>
      <c r="C1485" s="265"/>
      <c r="D1485" s="265"/>
      <c r="E1485" s="265"/>
      <c r="F1485" s="265"/>
      <c r="G1485" s="265"/>
    </row>
    <row r="1486" spans="1:7" ht="15" customHeight="1">
      <c r="A1486" s="266" t="s">
        <v>1406</v>
      </c>
      <c r="B1486" s="266"/>
      <c r="C1486" s="62" t="s">
        <v>4</v>
      </c>
      <c r="D1486" s="62" t="s">
        <v>1407</v>
      </c>
      <c r="E1486" s="62" t="s">
        <v>1408</v>
      </c>
      <c r="F1486" s="62" t="s">
        <v>1409</v>
      </c>
      <c r="G1486" s="62" t="s">
        <v>1410</v>
      </c>
    </row>
    <row r="1487" spans="1:7" ht="21" customHeight="1">
      <c r="A1487" s="63" t="s">
        <v>1954</v>
      </c>
      <c r="B1487" s="64" t="s">
        <v>1955</v>
      </c>
      <c r="C1487" s="63" t="s">
        <v>13</v>
      </c>
      <c r="D1487" s="63" t="s">
        <v>21</v>
      </c>
      <c r="E1487" s="65">
        <v>1</v>
      </c>
      <c r="F1487" s="66">
        <v>21.81</v>
      </c>
      <c r="G1487" s="66">
        <v>21.81</v>
      </c>
    </row>
    <row r="1488" spans="1:7" ht="15" customHeight="1">
      <c r="A1488" s="67"/>
      <c r="B1488" s="67"/>
      <c r="C1488" s="67"/>
      <c r="D1488" s="67"/>
      <c r="E1488" s="267" t="s">
        <v>1425</v>
      </c>
      <c r="F1488" s="267"/>
      <c r="G1488" s="68">
        <v>21.81</v>
      </c>
    </row>
    <row r="1489" spans="1:7" ht="15" customHeight="1">
      <c r="A1489" s="266" t="s">
        <v>1426</v>
      </c>
      <c r="B1489" s="266"/>
      <c r="C1489" s="62" t="s">
        <v>4</v>
      </c>
      <c r="D1489" s="62" t="s">
        <v>1407</v>
      </c>
      <c r="E1489" s="62" t="s">
        <v>1408</v>
      </c>
      <c r="F1489" s="62" t="s">
        <v>1409</v>
      </c>
      <c r="G1489" s="62" t="s">
        <v>1410</v>
      </c>
    </row>
    <row r="1490" spans="1:7" ht="21" customHeight="1">
      <c r="A1490" s="63" t="s">
        <v>1864</v>
      </c>
      <c r="B1490" s="64" t="s">
        <v>1865</v>
      </c>
      <c r="C1490" s="63" t="s">
        <v>13</v>
      </c>
      <c r="D1490" s="63" t="s">
        <v>1429</v>
      </c>
      <c r="E1490" s="65">
        <v>0.3</v>
      </c>
      <c r="F1490" s="66">
        <v>28.03</v>
      </c>
      <c r="G1490" s="66">
        <v>8.4</v>
      </c>
    </row>
    <row r="1491" spans="1:7" ht="15" customHeight="1">
      <c r="A1491" s="63" t="s">
        <v>1866</v>
      </c>
      <c r="B1491" s="64" t="s">
        <v>1867</v>
      </c>
      <c r="C1491" s="63" t="s">
        <v>13</v>
      </c>
      <c r="D1491" s="63" t="s">
        <v>1429</v>
      </c>
      <c r="E1491" s="65">
        <v>0.3</v>
      </c>
      <c r="F1491" s="66">
        <v>34.11</v>
      </c>
      <c r="G1491" s="66">
        <v>10.23</v>
      </c>
    </row>
    <row r="1492" spans="1:7" ht="18" customHeight="1">
      <c r="A1492" s="67"/>
      <c r="B1492" s="67"/>
      <c r="C1492" s="67"/>
      <c r="D1492" s="67"/>
      <c r="E1492" s="267" t="s">
        <v>1436</v>
      </c>
      <c r="F1492" s="267"/>
      <c r="G1492" s="68">
        <v>18.63</v>
      </c>
    </row>
    <row r="1493" spans="1:7" ht="15" customHeight="1">
      <c r="A1493" s="67"/>
      <c r="B1493" s="67"/>
      <c r="C1493" s="67"/>
      <c r="D1493" s="67"/>
      <c r="E1493" s="284" t="s">
        <v>1441</v>
      </c>
      <c r="F1493" s="284"/>
      <c r="G1493" s="69">
        <v>40.44</v>
      </c>
    </row>
    <row r="1494" spans="1:7" ht="9.9499999999999993" customHeight="1">
      <c r="A1494" s="67"/>
      <c r="B1494" s="67"/>
      <c r="C1494" s="67"/>
      <c r="D1494" s="67"/>
      <c r="E1494" s="285"/>
      <c r="F1494" s="285"/>
      <c r="G1494" s="285"/>
    </row>
    <row r="1495" spans="1:7" ht="20.100000000000001" customHeight="1">
      <c r="A1495" s="265" t="s">
        <v>1956</v>
      </c>
      <c r="B1495" s="265"/>
      <c r="C1495" s="265"/>
      <c r="D1495" s="265"/>
      <c r="E1495" s="265"/>
      <c r="F1495" s="265"/>
      <c r="G1495" s="265"/>
    </row>
    <row r="1496" spans="1:7" ht="15" customHeight="1">
      <c r="A1496" s="266" t="s">
        <v>1406</v>
      </c>
      <c r="B1496" s="266"/>
      <c r="C1496" s="62" t="s">
        <v>4</v>
      </c>
      <c r="D1496" s="62" t="s">
        <v>1407</v>
      </c>
      <c r="E1496" s="62" t="s">
        <v>1408</v>
      </c>
      <c r="F1496" s="62" t="s">
        <v>1409</v>
      </c>
      <c r="G1496" s="62" t="s">
        <v>1410</v>
      </c>
    </row>
    <row r="1497" spans="1:7" ht="29.1" customHeight="1">
      <c r="A1497" s="63" t="s">
        <v>1957</v>
      </c>
      <c r="B1497" s="64" t="s">
        <v>1958</v>
      </c>
      <c r="C1497" s="63" t="s">
        <v>1627</v>
      </c>
      <c r="D1497" s="63" t="s">
        <v>23</v>
      </c>
      <c r="E1497" s="65">
        <v>1</v>
      </c>
      <c r="F1497" s="66">
        <v>90.14</v>
      </c>
      <c r="G1497" s="66">
        <v>90.14</v>
      </c>
    </row>
    <row r="1498" spans="1:7" ht="29.1" customHeight="1">
      <c r="A1498" s="63" t="s">
        <v>1959</v>
      </c>
      <c r="B1498" s="64" t="s">
        <v>1960</v>
      </c>
      <c r="C1498" s="63" t="s">
        <v>1627</v>
      </c>
      <c r="D1498" s="63" t="s">
        <v>23</v>
      </c>
      <c r="E1498" s="65">
        <v>1</v>
      </c>
      <c r="F1498" s="66">
        <v>51.83</v>
      </c>
      <c r="G1498" s="66">
        <v>51.83</v>
      </c>
    </row>
    <row r="1499" spans="1:7" ht="15" customHeight="1">
      <c r="A1499" s="67"/>
      <c r="B1499" s="67"/>
      <c r="C1499" s="67"/>
      <c r="D1499" s="67"/>
      <c r="E1499" s="267" t="s">
        <v>1425</v>
      </c>
      <c r="F1499" s="267"/>
      <c r="G1499" s="68">
        <v>141.97</v>
      </c>
    </row>
    <row r="1500" spans="1:7" ht="15" customHeight="1">
      <c r="A1500" s="266" t="s">
        <v>1426</v>
      </c>
      <c r="B1500" s="266"/>
      <c r="C1500" s="62" t="s">
        <v>4</v>
      </c>
      <c r="D1500" s="62" t="s">
        <v>1407</v>
      </c>
      <c r="E1500" s="62" t="s">
        <v>1408</v>
      </c>
      <c r="F1500" s="62" t="s">
        <v>1409</v>
      </c>
      <c r="G1500" s="62" t="s">
        <v>1410</v>
      </c>
    </row>
    <row r="1501" spans="1:7" ht="21" customHeight="1">
      <c r="A1501" s="63" t="s">
        <v>1864</v>
      </c>
      <c r="B1501" s="64" t="s">
        <v>1865</v>
      </c>
      <c r="C1501" s="63" t="s">
        <v>13</v>
      </c>
      <c r="D1501" s="63" t="s">
        <v>1429</v>
      </c>
      <c r="E1501" s="65">
        <v>0.12</v>
      </c>
      <c r="F1501" s="66">
        <v>28.03</v>
      </c>
      <c r="G1501" s="66">
        <v>3.36</v>
      </c>
    </row>
    <row r="1502" spans="1:7" ht="15" customHeight="1">
      <c r="A1502" s="63" t="s">
        <v>1866</v>
      </c>
      <c r="B1502" s="64" t="s">
        <v>1867</v>
      </c>
      <c r="C1502" s="63" t="s">
        <v>13</v>
      </c>
      <c r="D1502" s="63" t="s">
        <v>1429</v>
      </c>
      <c r="E1502" s="65">
        <v>0.12</v>
      </c>
      <c r="F1502" s="66">
        <v>34.11</v>
      </c>
      <c r="G1502" s="66">
        <v>4.09</v>
      </c>
    </row>
    <row r="1503" spans="1:7" ht="18" customHeight="1">
      <c r="A1503" s="67"/>
      <c r="B1503" s="67"/>
      <c r="C1503" s="67"/>
      <c r="D1503" s="67"/>
      <c r="E1503" s="267" t="s">
        <v>1436</v>
      </c>
      <c r="F1503" s="267"/>
      <c r="G1503" s="68">
        <v>7.45</v>
      </c>
    </row>
    <row r="1504" spans="1:7" ht="15" customHeight="1">
      <c r="A1504" s="266" t="s">
        <v>1437</v>
      </c>
      <c r="B1504" s="266"/>
      <c r="C1504" s="62" t="s">
        <v>4</v>
      </c>
      <c r="D1504" s="62" t="s">
        <v>1407</v>
      </c>
      <c r="E1504" s="62" t="s">
        <v>1408</v>
      </c>
      <c r="F1504" s="62" t="s">
        <v>1409</v>
      </c>
      <c r="G1504" s="62" t="s">
        <v>1410</v>
      </c>
    </row>
    <row r="1505" spans="1:7" ht="38.1" customHeight="1">
      <c r="A1505" s="63" t="s">
        <v>1961</v>
      </c>
      <c r="B1505" s="64" t="s">
        <v>1962</v>
      </c>
      <c r="C1505" s="63" t="s">
        <v>13</v>
      </c>
      <c r="D1505" s="63" t="s">
        <v>23</v>
      </c>
      <c r="E1505" s="65">
        <v>1</v>
      </c>
      <c r="F1505" s="66">
        <v>56.76</v>
      </c>
      <c r="G1505" s="66">
        <v>56.76</v>
      </c>
    </row>
    <row r="1506" spans="1:7" ht="15" customHeight="1">
      <c r="A1506" s="67"/>
      <c r="B1506" s="67"/>
      <c r="C1506" s="67"/>
      <c r="D1506" s="67"/>
      <c r="E1506" s="267" t="s">
        <v>1440</v>
      </c>
      <c r="F1506" s="267"/>
      <c r="G1506" s="68">
        <v>56.76</v>
      </c>
    </row>
    <row r="1507" spans="1:7" ht="15" customHeight="1">
      <c r="A1507" s="67"/>
      <c r="B1507" s="67"/>
      <c r="C1507" s="67"/>
      <c r="D1507" s="67"/>
      <c r="E1507" s="284" t="s">
        <v>1441</v>
      </c>
      <c r="F1507" s="284"/>
      <c r="G1507" s="69">
        <v>206.18</v>
      </c>
    </row>
    <row r="1508" spans="1:7" ht="9.9499999999999993" customHeight="1">
      <c r="A1508" s="67"/>
      <c r="B1508" s="67"/>
      <c r="C1508" s="67"/>
      <c r="D1508" s="67"/>
      <c r="E1508" s="285"/>
      <c r="F1508" s="285"/>
      <c r="G1508" s="285"/>
    </row>
    <row r="1509" spans="1:7" ht="20.100000000000001" customHeight="1">
      <c r="A1509" s="265" t="s">
        <v>1963</v>
      </c>
      <c r="B1509" s="265"/>
      <c r="C1509" s="265"/>
      <c r="D1509" s="265"/>
      <c r="E1509" s="265"/>
      <c r="F1509" s="265"/>
      <c r="G1509" s="265"/>
    </row>
    <row r="1510" spans="1:7" ht="15" customHeight="1">
      <c r="A1510" s="266" t="s">
        <v>1406</v>
      </c>
      <c r="B1510" s="266"/>
      <c r="C1510" s="62" t="s">
        <v>4</v>
      </c>
      <c r="D1510" s="62" t="s">
        <v>1407</v>
      </c>
      <c r="E1510" s="62" t="s">
        <v>1408</v>
      </c>
      <c r="F1510" s="62" t="s">
        <v>1409</v>
      </c>
      <c r="G1510" s="62" t="s">
        <v>1410</v>
      </c>
    </row>
    <row r="1511" spans="1:7" ht="21" customHeight="1">
      <c r="A1511" s="63" t="s">
        <v>1964</v>
      </c>
      <c r="B1511" s="64" t="s">
        <v>1198</v>
      </c>
      <c r="C1511" s="63" t="s">
        <v>13</v>
      </c>
      <c r="D1511" s="63" t="s">
        <v>21</v>
      </c>
      <c r="E1511" s="65">
        <v>1</v>
      </c>
      <c r="F1511" s="66">
        <v>2.2400000000000002</v>
      </c>
      <c r="G1511" s="66">
        <v>2.2400000000000002</v>
      </c>
    </row>
    <row r="1512" spans="1:7" ht="15" customHeight="1">
      <c r="A1512" s="67"/>
      <c r="B1512" s="67"/>
      <c r="C1512" s="67"/>
      <c r="D1512" s="67"/>
      <c r="E1512" s="267" t="s">
        <v>1425</v>
      </c>
      <c r="F1512" s="267"/>
      <c r="G1512" s="68">
        <v>2.2400000000000002</v>
      </c>
    </row>
    <row r="1513" spans="1:7" ht="15" customHeight="1">
      <c r="A1513" s="266" t="s">
        <v>1437</v>
      </c>
      <c r="B1513" s="266"/>
      <c r="C1513" s="62" t="s">
        <v>4</v>
      </c>
      <c r="D1513" s="62" t="s">
        <v>1407</v>
      </c>
      <c r="E1513" s="62" t="s">
        <v>1408</v>
      </c>
      <c r="F1513" s="62" t="s">
        <v>1409</v>
      </c>
      <c r="G1513" s="62" t="s">
        <v>1410</v>
      </c>
    </row>
    <row r="1514" spans="1:7" ht="29.1" customHeight="1">
      <c r="A1514" s="63" t="s">
        <v>1965</v>
      </c>
      <c r="B1514" s="64" t="s">
        <v>1966</v>
      </c>
      <c r="C1514" s="63" t="s">
        <v>13</v>
      </c>
      <c r="D1514" s="63" t="s">
        <v>21</v>
      </c>
      <c r="E1514" s="65">
        <v>1</v>
      </c>
      <c r="F1514" s="66">
        <v>12.03</v>
      </c>
      <c r="G1514" s="66">
        <v>12.03</v>
      </c>
    </row>
    <row r="1515" spans="1:7" ht="15" customHeight="1">
      <c r="A1515" s="67"/>
      <c r="B1515" s="67"/>
      <c r="C1515" s="67"/>
      <c r="D1515" s="67"/>
      <c r="E1515" s="267" t="s">
        <v>1440</v>
      </c>
      <c r="F1515" s="267"/>
      <c r="G1515" s="68">
        <v>12.03</v>
      </c>
    </row>
    <row r="1516" spans="1:7" ht="15" customHeight="1">
      <c r="A1516" s="67"/>
      <c r="B1516" s="67"/>
      <c r="C1516" s="67"/>
      <c r="D1516" s="67"/>
      <c r="E1516" s="284" t="s">
        <v>1441</v>
      </c>
      <c r="F1516" s="284"/>
      <c r="G1516" s="69">
        <v>14.27</v>
      </c>
    </row>
    <row r="1517" spans="1:7" ht="9.9499999999999993" customHeight="1">
      <c r="A1517" s="67"/>
      <c r="B1517" s="67"/>
      <c r="C1517" s="67"/>
      <c r="D1517" s="67"/>
      <c r="E1517" s="285"/>
      <c r="F1517" s="285"/>
      <c r="G1517" s="285"/>
    </row>
    <row r="1518" spans="1:7" ht="20.100000000000001" customHeight="1">
      <c r="A1518" s="265" t="s">
        <v>1967</v>
      </c>
      <c r="B1518" s="265"/>
      <c r="C1518" s="265"/>
      <c r="D1518" s="265"/>
      <c r="E1518" s="265"/>
      <c r="F1518" s="265"/>
      <c r="G1518" s="265"/>
    </row>
    <row r="1519" spans="1:7" ht="15" customHeight="1">
      <c r="A1519" s="266" t="s">
        <v>1406</v>
      </c>
      <c r="B1519" s="266"/>
      <c r="C1519" s="62" t="s">
        <v>4</v>
      </c>
      <c r="D1519" s="62" t="s">
        <v>1407</v>
      </c>
      <c r="E1519" s="62" t="s">
        <v>1408</v>
      </c>
      <c r="F1519" s="62" t="s">
        <v>1409</v>
      </c>
      <c r="G1519" s="62" t="s">
        <v>1410</v>
      </c>
    </row>
    <row r="1520" spans="1:7" ht="21" customHeight="1">
      <c r="A1520" s="63" t="s">
        <v>1968</v>
      </c>
      <c r="B1520" s="64" t="s">
        <v>1969</v>
      </c>
      <c r="C1520" s="63" t="s">
        <v>13</v>
      </c>
      <c r="D1520" s="63" t="s">
        <v>21</v>
      </c>
      <c r="E1520" s="65">
        <v>1</v>
      </c>
      <c r="F1520" s="66">
        <v>424.45</v>
      </c>
      <c r="G1520" s="66">
        <v>424.45</v>
      </c>
    </row>
    <row r="1521" spans="1:7" ht="15" customHeight="1">
      <c r="A1521" s="67"/>
      <c r="B1521" s="67"/>
      <c r="C1521" s="67"/>
      <c r="D1521" s="67"/>
      <c r="E1521" s="267" t="s">
        <v>1425</v>
      </c>
      <c r="F1521" s="267"/>
      <c r="G1521" s="68">
        <v>424.45</v>
      </c>
    </row>
    <row r="1522" spans="1:7" ht="15" customHeight="1">
      <c r="A1522" s="266" t="s">
        <v>1426</v>
      </c>
      <c r="B1522" s="266"/>
      <c r="C1522" s="62" t="s">
        <v>4</v>
      </c>
      <c r="D1522" s="62" t="s">
        <v>1407</v>
      </c>
      <c r="E1522" s="62" t="s">
        <v>1408</v>
      </c>
      <c r="F1522" s="62" t="s">
        <v>1409</v>
      </c>
      <c r="G1522" s="62" t="s">
        <v>1410</v>
      </c>
    </row>
    <row r="1523" spans="1:7" ht="21" customHeight="1">
      <c r="A1523" s="63" t="s">
        <v>1864</v>
      </c>
      <c r="B1523" s="64" t="s">
        <v>1865</v>
      </c>
      <c r="C1523" s="63" t="s">
        <v>13</v>
      </c>
      <c r="D1523" s="63" t="s">
        <v>1429</v>
      </c>
      <c r="E1523" s="65">
        <v>0.17349999999999999</v>
      </c>
      <c r="F1523" s="66">
        <v>28.03</v>
      </c>
      <c r="G1523" s="66">
        <v>4.8600000000000003</v>
      </c>
    </row>
    <row r="1524" spans="1:7" ht="15" customHeight="1">
      <c r="A1524" s="63" t="s">
        <v>1866</v>
      </c>
      <c r="B1524" s="64" t="s">
        <v>1867</v>
      </c>
      <c r="C1524" s="63" t="s">
        <v>13</v>
      </c>
      <c r="D1524" s="63" t="s">
        <v>1429</v>
      </c>
      <c r="E1524" s="65">
        <v>0.41649999999999998</v>
      </c>
      <c r="F1524" s="66">
        <v>34.11</v>
      </c>
      <c r="G1524" s="66">
        <v>14.2</v>
      </c>
    </row>
    <row r="1525" spans="1:7" ht="18" customHeight="1">
      <c r="A1525" s="67"/>
      <c r="B1525" s="67"/>
      <c r="C1525" s="67"/>
      <c r="D1525" s="67"/>
      <c r="E1525" s="267" t="s">
        <v>1436</v>
      </c>
      <c r="F1525" s="267"/>
      <c r="G1525" s="68">
        <v>19.059999999999999</v>
      </c>
    </row>
    <row r="1526" spans="1:7" ht="15" customHeight="1">
      <c r="A1526" s="67"/>
      <c r="B1526" s="67"/>
      <c r="C1526" s="67"/>
      <c r="D1526" s="67"/>
      <c r="E1526" s="284" t="s">
        <v>1441</v>
      </c>
      <c r="F1526" s="284"/>
      <c r="G1526" s="69">
        <v>443.51</v>
      </c>
    </row>
    <row r="1527" spans="1:7" ht="9.9499999999999993" customHeight="1">
      <c r="A1527" s="67"/>
      <c r="B1527" s="67"/>
      <c r="C1527" s="67"/>
      <c r="D1527" s="67"/>
      <c r="E1527" s="285"/>
      <c r="F1527" s="285"/>
      <c r="G1527" s="285"/>
    </row>
    <row r="1528" spans="1:7" ht="20.100000000000001" customHeight="1">
      <c r="A1528" s="265" t="s">
        <v>1970</v>
      </c>
      <c r="B1528" s="265"/>
      <c r="C1528" s="265"/>
      <c r="D1528" s="265"/>
      <c r="E1528" s="265"/>
      <c r="F1528" s="265"/>
      <c r="G1528" s="265"/>
    </row>
    <row r="1529" spans="1:7" ht="15" customHeight="1">
      <c r="A1529" s="266" t="s">
        <v>1406</v>
      </c>
      <c r="B1529" s="266"/>
      <c r="C1529" s="62" t="s">
        <v>4</v>
      </c>
      <c r="D1529" s="62" t="s">
        <v>1407</v>
      </c>
      <c r="E1529" s="62" t="s">
        <v>1408</v>
      </c>
      <c r="F1529" s="62" t="s">
        <v>1409</v>
      </c>
      <c r="G1529" s="62" t="s">
        <v>1410</v>
      </c>
    </row>
    <row r="1530" spans="1:7" ht="21" customHeight="1">
      <c r="A1530" s="63" t="s">
        <v>1971</v>
      </c>
      <c r="B1530" s="64" t="s">
        <v>1206</v>
      </c>
      <c r="C1530" s="63" t="s">
        <v>13</v>
      </c>
      <c r="D1530" s="63" t="s">
        <v>21</v>
      </c>
      <c r="E1530" s="65">
        <v>1</v>
      </c>
      <c r="F1530" s="66">
        <v>29.04</v>
      </c>
      <c r="G1530" s="66">
        <v>29.04</v>
      </c>
    </row>
    <row r="1531" spans="1:7" ht="15" customHeight="1">
      <c r="A1531" s="67"/>
      <c r="B1531" s="67"/>
      <c r="C1531" s="67"/>
      <c r="D1531" s="67"/>
      <c r="E1531" s="267" t="s">
        <v>1425</v>
      </c>
      <c r="F1531" s="267"/>
      <c r="G1531" s="68">
        <v>29.04</v>
      </c>
    </row>
    <row r="1532" spans="1:7" ht="15" customHeight="1">
      <c r="A1532" s="266" t="s">
        <v>1426</v>
      </c>
      <c r="B1532" s="266"/>
      <c r="C1532" s="62" t="s">
        <v>4</v>
      </c>
      <c r="D1532" s="62" t="s">
        <v>1407</v>
      </c>
      <c r="E1532" s="62" t="s">
        <v>1408</v>
      </c>
      <c r="F1532" s="62" t="s">
        <v>1409</v>
      </c>
      <c r="G1532" s="62" t="s">
        <v>1410</v>
      </c>
    </row>
    <row r="1533" spans="1:7" ht="21" customHeight="1">
      <c r="A1533" s="63" t="s">
        <v>1864</v>
      </c>
      <c r="B1533" s="64" t="s">
        <v>1865</v>
      </c>
      <c r="C1533" s="63" t="s">
        <v>13</v>
      </c>
      <c r="D1533" s="63" t="s">
        <v>1429</v>
      </c>
      <c r="E1533" s="65">
        <v>0.17349999999999999</v>
      </c>
      <c r="F1533" s="66">
        <v>28.03</v>
      </c>
      <c r="G1533" s="66">
        <v>4.8600000000000003</v>
      </c>
    </row>
    <row r="1534" spans="1:7" ht="15" customHeight="1">
      <c r="A1534" s="63" t="s">
        <v>1866</v>
      </c>
      <c r="B1534" s="64" t="s">
        <v>1867</v>
      </c>
      <c r="C1534" s="63" t="s">
        <v>13</v>
      </c>
      <c r="D1534" s="63" t="s">
        <v>1429</v>
      </c>
      <c r="E1534" s="65">
        <v>0.41649999999999998</v>
      </c>
      <c r="F1534" s="66">
        <v>34.11</v>
      </c>
      <c r="G1534" s="66">
        <v>14.2</v>
      </c>
    </row>
    <row r="1535" spans="1:7" ht="18" customHeight="1">
      <c r="A1535" s="67"/>
      <c r="B1535" s="67"/>
      <c r="C1535" s="67"/>
      <c r="D1535" s="67"/>
      <c r="E1535" s="267" t="s">
        <v>1436</v>
      </c>
      <c r="F1535" s="267"/>
      <c r="G1535" s="68">
        <v>19.059999999999999</v>
      </c>
    </row>
    <row r="1536" spans="1:7" ht="15" customHeight="1">
      <c r="A1536" s="67"/>
      <c r="B1536" s="67"/>
      <c r="C1536" s="67"/>
      <c r="D1536" s="67"/>
      <c r="E1536" s="284" t="s">
        <v>1441</v>
      </c>
      <c r="F1536" s="284"/>
      <c r="G1536" s="69">
        <v>48.1</v>
      </c>
    </row>
    <row r="1537" spans="1:7" ht="9.9499999999999993" customHeight="1">
      <c r="A1537" s="67"/>
      <c r="B1537" s="67"/>
      <c r="C1537" s="67"/>
      <c r="D1537" s="67"/>
      <c r="E1537" s="285"/>
      <c r="F1537" s="285"/>
      <c r="G1537" s="285"/>
    </row>
    <row r="1538" spans="1:7" ht="20.100000000000001" customHeight="1">
      <c r="A1538" s="265" t="s">
        <v>1972</v>
      </c>
      <c r="B1538" s="265"/>
      <c r="C1538" s="265"/>
      <c r="D1538" s="265"/>
      <c r="E1538" s="265"/>
      <c r="F1538" s="265"/>
      <c r="G1538" s="265"/>
    </row>
    <row r="1539" spans="1:7" ht="15" customHeight="1">
      <c r="A1539" s="266" t="s">
        <v>1406</v>
      </c>
      <c r="B1539" s="266"/>
      <c r="C1539" s="62" t="s">
        <v>4</v>
      </c>
      <c r="D1539" s="62" t="s">
        <v>1407</v>
      </c>
      <c r="E1539" s="62" t="s">
        <v>1408</v>
      </c>
      <c r="F1539" s="62" t="s">
        <v>1409</v>
      </c>
      <c r="G1539" s="62" t="s">
        <v>1410</v>
      </c>
    </row>
    <row r="1540" spans="1:7" ht="21" customHeight="1">
      <c r="A1540" s="63" t="s">
        <v>1973</v>
      </c>
      <c r="B1540" s="64" t="s">
        <v>1974</v>
      </c>
      <c r="C1540" s="63" t="s">
        <v>13</v>
      </c>
      <c r="D1540" s="63" t="s">
        <v>21</v>
      </c>
      <c r="E1540" s="65">
        <v>0.01</v>
      </c>
      <c r="F1540" s="66">
        <v>9.76</v>
      </c>
      <c r="G1540" s="66">
        <v>0.09</v>
      </c>
    </row>
    <row r="1541" spans="1:7" ht="38.1" customHeight="1">
      <c r="A1541" s="63" t="s">
        <v>1975</v>
      </c>
      <c r="B1541" s="64" t="s">
        <v>1976</v>
      </c>
      <c r="C1541" s="63" t="s">
        <v>1627</v>
      </c>
      <c r="D1541" s="63" t="s">
        <v>21</v>
      </c>
      <c r="E1541" s="65">
        <v>2</v>
      </c>
      <c r="F1541" s="66">
        <v>55.65</v>
      </c>
      <c r="G1541" s="66">
        <v>111.3</v>
      </c>
    </row>
    <row r="1542" spans="1:7" ht="38.1" customHeight="1">
      <c r="A1542" s="63" t="s">
        <v>1977</v>
      </c>
      <c r="B1542" s="64" t="s">
        <v>1978</v>
      </c>
      <c r="C1542" s="63" t="s">
        <v>1627</v>
      </c>
      <c r="D1542" s="63" t="s">
        <v>21</v>
      </c>
      <c r="E1542" s="65">
        <v>1</v>
      </c>
      <c r="F1542" s="66">
        <v>84.49</v>
      </c>
      <c r="G1542" s="66">
        <v>84.49</v>
      </c>
    </row>
    <row r="1543" spans="1:7" ht="15" customHeight="1">
      <c r="A1543" s="67"/>
      <c r="B1543" s="67"/>
      <c r="C1543" s="67"/>
      <c r="D1543" s="67"/>
      <c r="E1543" s="267" t="s">
        <v>1425</v>
      </c>
      <c r="F1543" s="267"/>
      <c r="G1543" s="68">
        <v>195.88</v>
      </c>
    </row>
    <row r="1544" spans="1:7" ht="15" customHeight="1">
      <c r="A1544" s="266" t="s">
        <v>1426</v>
      </c>
      <c r="B1544" s="266"/>
      <c r="C1544" s="62" t="s">
        <v>4</v>
      </c>
      <c r="D1544" s="62" t="s">
        <v>1407</v>
      </c>
      <c r="E1544" s="62" t="s">
        <v>1408</v>
      </c>
      <c r="F1544" s="62" t="s">
        <v>1409</v>
      </c>
      <c r="G1544" s="62" t="s">
        <v>1410</v>
      </c>
    </row>
    <row r="1545" spans="1:7" ht="21" customHeight="1">
      <c r="A1545" s="63" t="s">
        <v>1864</v>
      </c>
      <c r="B1545" s="64" t="s">
        <v>1865</v>
      </c>
      <c r="C1545" s="63" t="s">
        <v>13</v>
      </c>
      <c r="D1545" s="63" t="s">
        <v>1429</v>
      </c>
      <c r="E1545" s="65">
        <v>0.14799999999999999</v>
      </c>
      <c r="F1545" s="66">
        <v>28.03</v>
      </c>
      <c r="G1545" s="66">
        <v>4.1399999999999997</v>
      </c>
    </row>
    <row r="1546" spans="1:7" ht="15" customHeight="1">
      <c r="A1546" s="63" t="s">
        <v>1866</v>
      </c>
      <c r="B1546" s="64" t="s">
        <v>1867</v>
      </c>
      <c r="C1546" s="63" t="s">
        <v>13</v>
      </c>
      <c r="D1546" s="63" t="s">
        <v>1429</v>
      </c>
      <c r="E1546" s="65">
        <v>0.35510000000000003</v>
      </c>
      <c r="F1546" s="66">
        <v>34.11</v>
      </c>
      <c r="G1546" s="66">
        <v>12.11</v>
      </c>
    </row>
    <row r="1547" spans="1:7" ht="18" customHeight="1">
      <c r="A1547" s="67"/>
      <c r="B1547" s="67"/>
      <c r="C1547" s="67"/>
      <c r="D1547" s="67"/>
      <c r="E1547" s="267" t="s">
        <v>1436</v>
      </c>
      <c r="F1547" s="267"/>
      <c r="G1547" s="68">
        <v>16.25</v>
      </c>
    </row>
    <row r="1548" spans="1:7" ht="15" customHeight="1">
      <c r="A1548" s="67"/>
      <c r="B1548" s="67"/>
      <c r="C1548" s="67"/>
      <c r="D1548" s="67"/>
      <c r="E1548" s="284" t="s">
        <v>1441</v>
      </c>
      <c r="F1548" s="284"/>
      <c r="G1548" s="69">
        <v>212.13</v>
      </c>
    </row>
    <row r="1549" spans="1:7" ht="9.9499999999999993" customHeight="1">
      <c r="A1549" s="67"/>
      <c r="B1549" s="67"/>
      <c r="C1549" s="67"/>
      <c r="D1549" s="67"/>
      <c r="E1549" s="285"/>
      <c r="F1549" s="285"/>
      <c r="G1549" s="285"/>
    </row>
    <row r="1550" spans="1:7" ht="20.100000000000001" customHeight="1">
      <c r="A1550" s="265" t="s">
        <v>1979</v>
      </c>
      <c r="B1550" s="265"/>
      <c r="C1550" s="265"/>
      <c r="D1550" s="265"/>
      <c r="E1550" s="265"/>
      <c r="F1550" s="265"/>
      <c r="G1550" s="265"/>
    </row>
    <row r="1551" spans="1:7" ht="15" customHeight="1">
      <c r="A1551" s="266" t="s">
        <v>1406</v>
      </c>
      <c r="B1551" s="266"/>
      <c r="C1551" s="62" t="s">
        <v>4</v>
      </c>
      <c r="D1551" s="62" t="s">
        <v>1407</v>
      </c>
      <c r="E1551" s="62" t="s">
        <v>1408</v>
      </c>
      <c r="F1551" s="62" t="s">
        <v>1409</v>
      </c>
      <c r="G1551" s="62" t="s">
        <v>1410</v>
      </c>
    </row>
    <row r="1552" spans="1:7" ht="21" customHeight="1">
      <c r="A1552" s="63" t="s">
        <v>1973</v>
      </c>
      <c r="B1552" s="64" t="s">
        <v>1974</v>
      </c>
      <c r="C1552" s="63" t="s">
        <v>13</v>
      </c>
      <c r="D1552" s="63" t="s">
        <v>21</v>
      </c>
      <c r="E1552" s="65">
        <v>0.01</v>
      </c>
      <c r="F1552" s="66">
        <v>9.76</v>
      </c>
      <c r="G1552" s="66">
        <v>0.09</v>
      </c>
    </row>
    <row r="1553" spans="1:7" ht="38.1" customHeight="1">
      <c r="A1553" s="63" t="s">
        <v>1975</v>
      </c>
      <c r="B1553" s="64" t="s">
        <v>1976</v>
      </c>
      <c r="C1553" s="63" t="s">
        <v>1627</v>
      </c>
      <c r="D1553" s="63" t="s">
        <v>21</v>
      </c>
      <c r="E1553" s="65">
        <v>2</v>
      </c>
      <c r="F1553" s="66">
        <v>55.65</v>
      </c>
      <c r="G1553" s="66">
        <v>111.3</v>
      </c>
    </row>
    <row r="1554" spans="1:7" ht="38.1" customHeight="1">
      <c r="A1554" s="63" t="s">
        <v>1980</v>
      </c>
      <c r="B1554" s="64" t="s">
        <v>1981</v>
      </c>
      <c r="C1554" s="63" t="s">
        <v>1627</v>
      </c>
      <c r="D1554" s="63" t="s">
        <v>21</v>
      </c>
      <c r="E1554" s="65">
        <v>1</v>
      </c>
      <c r="F1554" s="66">
        <v>148.06</v>
      </c>
      <c r="G1554" s="66">
        <v>148.06</v>
      </c>
    </row>
    <row r="1555" spans="1:7" ht="15" customHeight="1">
      <c r="A1555" s="67"/>
      <c r="B1555" s="67"/>
      <c r="C1555" s="67"/>
      <c r="D1555" s="67"/>
      <c r="E1555" s="267" t="s">
        <v>1425</v>
      </c>
      <c r="F1555" s="267"/>
      <c r="G1555" s="68">
        <v>259.45</v>
      </c>
    </row>
    <row r="1556" spans="1:7" ht="15" customHeight="1">
      <c r="A1556" s="266" t="s">
        <v>1426</v>
      </c>
      <c r="B1556" s="266"/>
      <c r="C1556" s="62" t="s">
        <v>4</v>
      </c>
      <c r="D1556" s="62" t="s">
        <v>1407</v>
      </c>
      <c r="E1556" s="62" t="s">
        <v>1408</v>
      </c>
      <c r="F1556" s="62" t="s">
        <v>1409</v>
      </c>
      <c r="G1556" s="62" t="s">
        <v>1410</v>
      </c>
    </row>
    <row r="1557" spans="1:7" ht="21" customHeight="1">
      <c r="A1557" s="63" t="s">
        <v>1864</v>
      </c>
      <c r="B1557" s="64" t="s">
        <v>1865</v>
      </c>
      <c r="C1557" s="63" t="s">
        <v>13</v>
      </c>
      <c r="D1557" s="63" t="s">
        <v>1429</v>
      </c>
      <c r="E1557" s="65">
        <v>0.4</v>
      </c>
      <c r="F1557" s="66">
        <v>28.03</v>
      </c>
      <c r="G1557" s="66">
        <v>11.21</v>
      </c>
    </row>
    <row r="1558" spans="1:7" ht="15" customHeight="1">
      <c r="A1558" s="63" t="s">
        <v>1866</v>
      </c>
      <c r="B1558" s="64" t="s">
        <v>1867</v>
      </c>
      <c r="C1558" s="63" t="s">
        <v>13</v>
      </c>
      <c r="D1558" s="63" t="s">
        <v>1429</v>
      </c>
      <c r="E1558" s="65">
        <v>0.4</v>
      </c>
      <c r="F1558" s="66">
        <v>34.11</v>
      </c>
      <c r="G1558" s="66">
        <v>13.64</v>
      </c>
    </row>
    <row r="1559" spans="1:7" ht="18" customHeight="1">
      <c r="A1559" s="67"/>
      <c r="B1559" s="67"/>
      <c r="C1559" s="67"/>
      <c r="D1559" s="67"/>
      <c r="E1559" s="267" t="s">
        <v>1436</v>
      </c>
      <c r="F1559" s="267"/>
      <c r="G1559" s="68">
        <v>24.85</v>
      </c>
    </row>
    <row r="1560" spans="1:7" ht="15" customHeight="1">
      <c r="A1560" s="67"/>
      <c r="B1560" s="67"/>
      <c r="C1560" s="67"/>
      <c r="D1560" s="67"/>
      <c r="E1560" s="284" t="s">
        <v>1441</v>
      </c>
      <c r="F1560" s="284"/>
      <c r="G1560" s="69">
        <v>284.3</v>
      </c>
    </row>
    <row r="1561" spans="1:7" ht="9.9499999999999993" customHeight="1">
      <c r="A1561" s="67"/>
      <c r="B1561" s="67"/>
      <c r="C1561" s="67"/>
      <c r="D1561" s="67"/>
      <c r="E1561" s="285"/>
      <c r="F1561" s="285"/>
      <c r="G1561" s="285"/>
    </row>
    <row r="1562" spans="1:7" ht="20.100000000000001" customHeight="1">
      <c r="A1562" s="265" t="s">
        <v>1982</v>
      </c>
      <c r="B1562" s="265"/>
      <c r="C1562" s="265"/>
      <c r="D1562" s="265"/>
      <c r="E1562" s="265"/>
      <c r="F1562" s="265"/>
      <c r="G1562" s="265"/>
    </row>
    <row r="1563" spans="1:7" ht="15" customHeight="1">
      <c r="A1563" s="266" t="s">
        <v>1406</v>
      </c>
      <c r="B1563" s="266"/>
      <c r="C1563" s="62" t="s">
        <v>4</v>
      </c>
      <c r="D1563" s="62" t="s">
        <v>1407</v>
      </c>
      <c r="E1563" s="62" t="s">
        <v>1408</v>
      </c>
      <c r="F1563" s="62" t="s">
        <v>1409</v>
      </c>
      <c r="G1563" s="62" t="s">
        <v>1410</v>
      </c>
    </row>
    <row r="1564" spans="1:7" ht="21" customHeight="1">
      <c r="A1564" s="63" t="s">
        <v>1973</v>
      </c>
      <c r="B1564" s="64" t="s">
        <v>1974</v>
      </c>
      <c r="C1564" s="63" t="s">
        <v>13</v>
      </c>
      <c r="D1564" s="63" t="s">
        <v>21</v>
      </c>
      <c r="E1564" s="65">
        <v>0.01</v>
      </c>
      <c r="F1564" s="66">
        <v>9.76</v>
      </c>
      <c r="G1564" s="66">
        <v>0.09</v>
      </c>
    </row>
    <row r="1565" spans="1:7" ht="15" customHeight="1">
      <c r="A1565" s="63" t="s">
        <v>1983</v>
      </c>
      <c r="B1565" s="64" t="s">
        <v>1984</v>
      </c>
      <c r="C1565" s="63" t="s">
        <v>13</v>
      </c>
      <c r="D1565" s="63" t="s">
        <v>21</v>
      </c>
      <c r="E1565" s="65">
        <v>2</v>
      </c>
      <c r="F1565" s="66">
        <v>9.49</v>
      </c>
      <c r="G1565" s="66">
        <v>18.98</v>
      </c>
    </row>
    <row r="1566" spans="1:7" ht="38.1" customHeight="1">
      <c r="A1566" s="63" t="s">
        <v>1977</v>
      </c>
      <c r="B1566" s="64" t="s">
        <v>1978</v>
      </c>
      <c r="C1566" s="63" t="s">
        <v>1627</v>
      </c>
      <c r="D1566" s="63" t="s">
        <v>21</v>
      </c>
      <c r="E1566" s="65">
        <v>1</v>
      </c>
      <c r="F1566" s="66">
        <v>84.49</v>
      </c>
      <c r="G1566" s="66">
        <v>84.49</v>
      </c>
    </row>
    <row r="1567" spans="1:7" ht="15" customHeight="1">
      <c r="A1567" s="67"/>
      <c r="B1567" s="67"/>
      <c r="C1567" s="67"/>
      <c r="D1567" s="67"/>
      <c r="E1567" s="267" t="s">
        <v>1425</v>
      </c>
      <c r="F1567" s="267"/>
      <c r="G1567" s="68">
        <v>103.56</v>
      </c>
    </row>
    <row r="1568" spans="1:7" ht="15" customHeight="1">
      <c r="A1568" s="266" t="s">
        <v>1426</v>
      </c>
      <c r="B1568" s="266"/>
      <c r="C1568" s="62" t="s">
        <v>4</v>
      </c>
      <c r="D1568" s="62" t="s">
        <v>1407</v>
      </c>
      <c r="E1568" s="62" t="s">
        <v>1408</v>
      </c>
      <c r="F1568" s="62" t="s">
        <v>1409</v>
      </c>
      <c r="G1568" s="62" t="s">
        <v>1410</v>
      </c>
    </row>
    <row r="1569" spans="1:7" ht="21" customHeight="1">
      <c r="A1569" s="63" t="s">
        <v>1864</v>
      </c>
      <c r="B1569" s="64" t="s">
        <v>1865</v>
      </c>
      <c r="C1569" s="63" t="s">
        <v>13</v>
      </c>
      <c r="D1569" s="63" t="s">
        <v>1429</v>
      </c>
      <c r="E1569" s="65">
        <v>0.14799999999999999</v>
      </c>
      <c r="F1569" s="66">
        <v>28.03</v>
      </c>
      <c r="G1569" s="66">
        <v>4.1399999999999997</v>
      </c>
    </row>
    <row r="1570" spans="1:7" ht="15" customHeight="1">
      <c r="A1570" s="63" t="s">
        <v>1866</v>
      </c>
      <c r="B1570" s="64" t="s">
        <v>1867</v>
      </c>
      <c r="C1570" s="63" t="s">
        <v>13</v>
      </c>
      <c r="D1570" s="63" t="s">
        <v>1429</v>
      </c>
      <c r="E1570" s="65">
        <v>0.35510000000000003</v>
      </c>
      <c r="F1570" s="66">
        <v>34.11</v>
      </c>
      <c r="G1570" s="66">
        <v>12.11</v>
      </c>
    </row>
    <row r="1571" spans="1:7" ht="18" customHeight="1">
      <c r="A1571" s="67"/>
      <c r="B1571" s="67"/>
      <c r="C1571" s="67"/>
      <c r="D1571" s="67"/>
      <c r="E1571" s="267" t="s">
        <v>1436</v>
      </c>
      <c r="F1571" s="267"/>
      <c r="G1571" s="68">
        <v>16.25</v>
      </c>
    </row>
    <row r="1572" spans="1:7" ht="15" customHeight="1">
      <c r="A1572" s="67"/>
      <c r="B1572" s="67"/>
      <c r="C1572" s="67"/>
      <c r="D1572" s="67"/>
      <c r="E1572" s="284" t="s">
        <v>1441</v>
      </c>
      <c r="F1572" s="284"/>
      <c r="G1572" s="69">
        <v>119.81</v>
      </c>
    </row>
    <row r="1573" spans="1:7" ht="9.9499999999999993" customHeight="1">
      <c r="A1573" s="67"/>
      <c r="B1573" s="67"/>
      <c r="C1573" s="67"/>
      <c r="D1573" s="67"/>
      <c r="E1573" s="285"/>
      <c r="F1573" s="285"/>
      <c r="G1573" s="285"/>
    </row>
    <row r="1574" spans="1:7" ht="20.100000000000001" customHeight="1">
      <c r="A1574" s="265" t="s">
        <v>1985</v>
      </c>
      <c r="B1574" s="265"/>
      <c r="C1574" s="265"/>
      <c r="D1574" s="265"/>
      <c r="E1574" s="265"/>
      <c r="F1574" s="265"/>
      <c r="G1574" s="265"/>
    </row>
    <row r="1575" spans="1:7" ht="15" customHeight="1">
      <c r="A1575" s="266" t="s">
        <v>1406</v>
      </c>
      <c r="B1575" s="266"/>
      <c r="C1575" s="62" t="s">
        <v>4</v>
      </c>
      <c r="D1575" s="62" t="s">
        <v>1407</v>
      </c>
      <c r="E1575" s="62" t="s">
        <v>1408</v>
      </c>
      <c r="F1575" s="62" t="s">
        <v>1409</v>
      </c>
      <c r="G1575" s="62" t="s">
        <v>1410</v>
      </c>
    </row>
    <row r="1576" spans="1:7" ht="21" customHeight="1">
      <c r="A1576" s="63" t="s">
        <v>1986</v>
      </c>
      <c r="B1576" s="64" t="s">
        <v>1987</v>
      </c>
      <c r="C1576" s="63" t="s">
        <v>13</v>
      </c>
      <c r="D1576" s="63" t="s">
        <v>21</v>
      </c>
      <c r="E1576" s="65">
        <v>1</v>
      </c>
      <c r="F1576" s="66">
        <v>4.95</v>
      </c>
      <c r="G1576" s="66">
        <v>4.95</v>
      </c>
    </row>
    <row r="1577" spans="1:7" ht="29.1" customHeight="1">
      <c r="A1577" s="63" t="s">
        <v>1988</v>
      </c>
      <c r="B1577" s="64" t="s">
        <v>1989</v>
      </c>
      <c r="C1577" s="63" t="s">
        <v>13</v>
      </c>
      <c r="D1577" s="63" t="s">
        <v>21</v>
      </c>
      <c r="E1577" s="65">
        <v>1</v>
      </c>
      <c r="F1577" s="66">
        <v>72.97</v>
      </c>
      <c r="G1577" s="66">
        <v>72.97</v>
      </c>
    </row>
    <row r="1578" spans="1:7" ht="15" customHeight="1">
      <c r="A1578" s="67"/>
      <c r="B1578" s="67"/>
      <c r="C1578" s="67"/>
      <c r="D1578" s="67"/>
      <c r="E1578" s="267" t="s">
        <v>1425</v>
      </c>
      <c r="F1578" s="267"/>
      <c r="G1578" s="68">
        <v>77.92</v>
      </c>
    </row>
    <row r="1579" spans="1:7" ht="15" customHeight="1">
      <c r="A1579" s="266" t="s">
        <v>1426</v>
      </c>
      <c r="B1579" s="266"/>
      <c r="C1579" s="62" t="s">
        <v>4</v>
      </c>
      <c r="D1579" s="62" t="s">
        <v>1407</v>
      </c>
      <c r="E1579" s="62" t="s">
        <v>1408</v>
      </c>
      <c r="F1579" s="62" t="s">
        <v>1409</v>
      </c>
      <c r="G1579" s="62" t="s">
        <v>1410</v>
      </c>
    </row>
    <row r="1580" spans="1:7" ht="21" customHeight="1">
      <c r="A1580" s="63" t="s">
        <v>1864</v>
      </c>
      <c r="B1580" s="64" t="s">
        <v>1865</v>
      </c>
      <c r="C1580" s="63" t="s">
        <v>13</v>
      </c>
      <c r="D1580" s="63" t="s">
        <v>1429</v>
      </c>
      <c r="E1580" s="65">
        <v>0.22989999999999999</v>
      </c>
      <c r="F1580" s="66">
        <v>28.03</v>
      </c>
      <c r="G1580" s="66">
        <v>6.44</v>
      </c>
    </row>
    <row r="1581" spans="1:7" ht="15" customHeight="1">
      <c r="A1581" s="63" t="s">
        <v>1866</v>
      </c>
      <c r="B1581" s="64" t="s">
        <v>1867</v>
      </c>
      <c r="C1581" s="63" t="s">
        <v>13</v>
      </c>
      <c r="D1581" s="63" t="s">
        <v>1429</v>
      </c>
      <c r="E1581" s="65">
        <v>0.55179999999999996</v>
      </c>
      <c r="F1581" s="66">
        <v>34.11</v>
      </c>
      <c r="G1581" s="66">
        <v>18.82</v>
      </c>
    </row>
    <row r="1582" spans="1:7" ht="18" customHeight="1">
      <c r="A1582" s="67"/>
      <c r="B1582" s="67"/>
      <c r="C1582" s="67"/>
      <c r="D1582" s="67"/>
      <c r="E1582" s="267" t="s">
        <v>1436</v>
      </c>
      <c r="F1582" s="267"/>
      <c r="G1582" s="68">
        <v>25.26</v>
      </c>
    </row>
    <row r="1583" spans="1:7" ht="15" customHeight="1">
      <c r="A1583" s="67"/>
      <c r="B1583" s="67"/>
      <c r="C1583" s="67"/>
      <c r="D1583" s="67"/>
      <c r="E1583" s="284" t="s">
        <v>1441</v>
      </c>
      <c r="F1583" s="284"/>
      <c r="G1583" s="69">
        <v>103.18</v>
      </c>
    </row>
    <row r="1584" spans="1:7" ht="9.9499999999999993" customHeight="1">
      <c r="A1584" s="67"/>
      <c r="B1584" s="67"/>
      <c r="C1584" s="67"/>
      <c r="D1584" s="67"/>
      <c r="E1584" s="285"/>
      <c r="F1584" s="285"/>
      <c r="G1584" s="285"/>
    </row>
    <row r="1585" spans="1:7" ht="20.100000000000001" customHeight="1">
      <c r="A1585" s="265" t="s">
        <v>1990</v>
      </c>
      <c r="B1585" s="265"/>
      <c r="C1585" s="265"/>
      <c r="D1585" s="265"/>
      <c r="E1585" s="265"/>
      <c r="F1585" s="265"/>
      <c r="G1585" s="265"/>
    </row>
    <row r="1586" spans="1:7" ht="15" customHeight="1">
      <c r="A1586" s="266" t="s">
        <v>1406</v>
      </c>
      <c r="B1586" s="266"/>
      <c r="C1586" s="62" t="s">
        <v>4</v>
      </c>
      <c r="D1586" s="62" t="s">
        <v>1407</v>
      </c>
      <c r="E1586" s="62" t="s">
        <v>1408</v>
      </c>
      <c r="F1586" s="62" t="s">
        <v>1409</v>
      </c>
      <c r="G1586" s="62" t="s">
        <v>1410</v>
      </c>
    </row>
    <row r="1587" spans="1:7" ht="29.1" customHeight="1">
      <c r="A1587" s="63" t="s">
        <v>1991</v>
      </c>
      <c r="B1587" s="64" t="s">
        <v>1992</v>
      </c>
      <c r="C1587" s="63" t="s">
        <v>1627</v>
      </c>
      <c r="D1587" s="63" t="s">
        <v>21</v>
      </c>
      <c r="E1587" s="65">
        <v>1</v>
      </c>
      <c r="F1587" s="66">
        <v>1982.93</v>
      </c>
      <c r="G1587" s="66">
        <v>1982.93</v>
      </c>
    </row>
    <row r="1588" spans="1:7" ht="15" customHeight="1">
      <c r="A1588" s="67"/>
      <c r="B1588" s="67"/>
      <c r="C1588" s="67"/>
      <c r="D1588" s="67"/>
      <c r="E1588" s="267" t="s">
        <v>1425</v>
      </c>
      <c r="F1588" s="267"/>
      <c r="G1588" s="68">
        <v>1982.93</v>
      </c>
    </row>
    <row r="1589" spans="1:7" ht="15" customHeight="1">
      <c r="A1589" s="266" t="s">
        <v>1426</v>
      </c>
      <c r="B1589" s="266"/>
      <c r="C1589" s="62" t="s">
        <v>4</v>
      </c>
      <c r="D1589" s="62" t="s">
        <v>1407</v>
      </c>
      <c r="E1589" s="62" t="s">
        <v>1408</v>
      </c>
      <c r="F1589" s="62" t="s">
        <v>1409</v>
      </c>
      <c r="G1589" s="62" t="s">
        <v>1410</v>
      </c>
    </row>
    <row r="1590" spans="1:7" ht="15" customHeight="1">
      <c r="A1590" s="63" t="s">
        <v>1919</v>
      </c>
      <c r="B1590" s="64" t="s">
        <v>1920</v>
      </c>
      <c r="C1590" s="63" t="s">
        <v>13</v>
      </c>
      <c r="D1590" s="63" t="s">
        <v>1429</v>
      </c>
      <c r="E1590" s="65">
        <v>0.5</v>
      </c>
      <c r="F1590" s="66">
        <v>48.94</v>
      </c>
      <c r="G1590" s="66">
        <v>24.47</v>
      </c>
    </row>
    <row r="1591" spans="1:7" ht="18" customHeight="1">
      <c r="A1591" s="67"/>
      <c r="B1591" s="67"/>
      <c r="C1591" s="67"/>
      <c r="D1591" s="67"/>
      <c r="E1591" s="267" t="s">
        <v>1436</v>
      </c>
      <c r="F1591" s="267"/>
      <c r="G1591" s="68">
        <v>24.47</v>
      </c>
    </row>
    <row r="1592" spans="1:7" ht="15" customHeight="1">
      <c r="A1592" s="67"/>
      <c r="B1592" s="67"/>
      <c r="C1592" s="67"/>
      <c r="D1592" s="67"/>
      <c r="E1592" s="284" t="s">
        <v>1441</v>
      </c>
      <c r="F1592" s="284"/>
      <c r="G1592" s="69">
        <v>2007.4</v>
      </c>
    </row>
    <row r="1593" spans="1:7" ht="9.9499999999999993" customHeight="1">
      <c r="A1593" s="67"/>
      <c r="B1593" s="67"/>
      <c r="C1593" s="67"/>
      <c r="D1593" s="67"/>
      <c r="E1593" s="285"/>
      <c r="F1593" s="285"/>
      <c r="G1593" s="285"/>
    </row>
    <row r="1594" spans="1:7" ht="20.100000000000001" customHeight="1">
      <c r="A1594" s="265" t="s">
        <v>1993</v>
      </c>
      <c r="B1594" s="265"/>
      <c r="C1594" s="265"/>
      <c r="D1594" s="265"/>
      <c r="E1594" s="265"/>
      <c r="F1594" s="265"/>
      <c r="G1594" s="265"/>
    </row>
    <row r="1595" spans="1:7" ht="15" customHeight="1">
      <c r="A1595" s="266" t="s">
        <v>1406</v>
      </c>
      <c r="B1595" s="266"/>
      <c r="C1595" s="62" t="s">
        <v>4</v>
      </c>
      <c r="D1595" s="62" t="s">
        <v>1407</v>
      </c>
      <c r="E1595" s="62" t="s">
        <v>1408</v>
      </c>
      <c r="F1595" s="62" t="s">
        <v>1409</v>
      </c>
      <c r="G1595" s="62" t="s">
        <v>1410</v>
      </c>
    </row>
    <row r="1596" spans="1:7" ht="21" customHeight="1">
      <c r="A1596" s="63" t="s">
        <v>1994</v>
      </c>
      <c r="B1596" s="64" t="s">
        <v>1995</v>
      </c>
      <c r="C1596" s="63" t="s">
        <v>13</v>
      </c>
      <c r="D1596" s="63" t="s">
        <v>21</v>
      </c>
      <c r="E1596" s="65">
        <v>1</v>
      </c>
      <c r="F1596" s="66">
        <v>32.96</v>
      </c>
      <c r="G1596" s="66">
        <v>32.96</v>
      </c>
    </row>
    <row r="1597" spans="1:7" ht="15" customHeight="1">
      <c r="A1597" s="67"/>
      <c r="B1597" s="67"/>
      <c r="C1597" s="67"/>
      <c r="D1597" s="67"/>
      <c r="E1597" s="267" t="s">
        <v>1425</v>
      </c>
      <c r="F1597" s="267"/>
      <c r="G1597" s="68">
        <v>32.96</v>
      </c>
    </row>
    <row r="1598" spans="1:7" ht="15" customHeight="1">
      <c r="A1598" s="266" t="s">
        <v>1426</v>
      </c>
      <c r="B1598" s="266"/>
      <c r="C1598" s="62" t="s">
        <v>4</v>
      </c>
      <c r="D1598" s="62" t="s">
        <v>1407</v>
      </c>
      <c r="E1598" s="62" t="s">
        <v>1408</v>
      </c>
      <c r="F1598" s="62" t="s">
        <v>1409</v>
      </c>
      <c r="G1598" s="62" t="s">
        <v>1410</v>
      </c>
    </row>
    <row r="1599" spans="1:7" ht="21" customHeight="1">
      <c r="A1599" s="63" t="s">
        <v>1864</v>
      </c>
      <c r="B1599" s="64" t="s">
        <v>1865</v>
      </c>
      <c r="C1599" s="63" t="s">
        <v>13</v>
      </c>
      <c r="D1599" s="63" t="s">
        <v>1429</v>
      </c>
      <c r="E1599" s="65">
        <v>0.5</v>
      </c>
      <c r="F1599" s="66">
        <v>28.03</v>
      </c>
      <c r="G1599" s="66">
        <v>14.01</v>
      </c>
    </row>
    <row r="1600" spans="1:7" ht="15" customHeight="1">
      <c r="A1600" s="63" t="s">
        <v>1919</v>
      </c>
      <c r="B1600" s="64" t="s">
        <v>1920</v>
      </c>
      <c r="C1600" s="63" t="s">
        <v>13</v>
      </c>
      <c r="D1600" s="63" t="s">
        <v>1429</v>
      </c>
      <c r="E1600" s="65">
        <v>0.3</v>
      </c>
      <c r="F1600" s="66">
        <v>48.94</v>
      </c>
      <c r="G1600" s="66">
        <v>14.68</v>
      </c>
    </row>
    <row r="1601" spans="1:7" ht="18" customHeight="1">
      <c r="A1601" s="67"/>
      <c r="B1601" s="67"/>
      <c r="C1601" s="67"/>
      <c r="D1601" s="67"/>
      <c r="E1601" s="267" t="s">
        <v>1436</v>
      </c>
      <c r="F1601" s="267"/>
      <c r="G1601" s="68">
        <v>28.69</v>
      </c>
    </row>
    <row r="1602" spans="1:7" ht="15" customHeight="1">
      <c r="A1602" s="67"/>
      <c r="B1602" s="67"/>
      <c r="C1602" s="67"/>
      <c r="D1602" s="67"/>
      <c r="E1602" s="284" t="s">
        <v>1441</v>
      </c>
      <c r="F1602" s="284"/>
      <c r="G1602" s="69">
        <v>61.65</v>
      </c>
    </row>
    <row r="1603" spans="1:7" ht="9.9499999999999993" customHeight="1">
      <c r="A1603" s="67"/>
      <c r="B1603" s="67"/>
      <c r="C1603" s="67"/>
      <c r="D1603" s="67"/>
      <c r="E1603" s="285"/>
      <c r="F1603" s="285"/>
      <c r="G1603" s="285"/>
    </row>
    <row r="1604" spans="1:7" ht="20.100000000000001" customHeight="1">
      <c r="A1604" s="265" t="s">
        <v>1996</v>
      </c>
      <c r="B1604" s="265"/>
      <c r="C1604" s="265"/>
      <c r="D1604" s="265"/>
      <c r="E1604" s="265"/>
      <c r="F1604" s="265"/>
      <c r="G1604" s="265"/>
    </row>
    <row r="1605" spans="1:7" ht="15" customHeight="1">
      <c r="A1605" s="266" t="s">
        <v>1406</v>
      </c>
      <c r="B1605" s="266"/>
      <c r="C1605" s="62" t="s">
        <v>4</v>
      </c>
      <c r="D1605" s="62" t="s">
        <v>1407</v>
      </c>
      <c r="E1605" s="62" t="s">
        <v>1408</v>
      </c>
      <c r="F1605" s="62" t="s">
        <v>1409</v>
      </c>
      <c r="G1605" s="62" t="s">
        <v>1410</v>
      </c>
    </row>
    <row r="1606" spans="1:7" ht="29.1" customHeight="1">
      <c r="A1606" s="63" t="s">
        <v>1997</v>
      </c>
      <c r="B1606" s="64" t="s">
        <v>1998</v>
      </c>
      <c r="C1606" s="63" t="s">
        <v>1627</v>
      </c>
      <c r="D1606" s="63" t="s">
        <v>21</v>
      </c>
      <c r="E1606" s="65">
        <v>1</v>
      </c>
      <c r="F1606" s="66">
        <v>24.16</v>
      </c>
      <c r="G1606" s="66">
        <v>24.16</v>
      </c>
    </row>
    <row r="1607" spans="1:7" ht="15" customHeight="1">
      <c r="A1607" s="67"/>
      <c r="B1607" s="67"/>
      <c r="C1607" s="67"/>
      <c r="D1607" s="67"/>
      <c r="E1607" s="267" t="s">
        <v>1425</v>
      </c>
      <c r="F1607" s="267"/>
      <c r="G1607" s="68">
        <v>24.16</v>
      </c>
    </row>
    <row r="1608" spans="1:7" ht="15" customHeight="1">
      <c r="A1608" s="266" t="s">
        <v>1426</v>
      </c>
      <c r="B1608" s="266"/>
      <c r="C1608" s="62" t="s">
        <v>4</v>
      </c>
      <c r="D1608" s="62" t="s">
        <v>1407</v>
      </c>
      <c r="E1608" s="62" t="s">
        <v>1408</v>
      </c>
      <c r="F1608" s="62" t="s">
        <v>1409</v>
      </c>
      <c r="G1608" s="62" t="s">
        <v>1410</v>
      </c>
    </row>
    <row r="1609" spans="1:7" ht="15" customHeight="1">
      <c r="A1609" s="63" t="s">
        <v>1866</v>
      </c>
      <c r="B1609" s="64" t="s">
        <v>1867</v>
      </c>
      <c r="C1609" s="63" t="s">
        <v>13</v>
      </c>
      <c r="D1609" s="63" t="s">
        <v>1429</v>
      </c>
      <c r="E1609" s="65">
        <v>0.2</v>
      </c>
      <c r="F1609" s="66">
        <v>34.11</v>
      </c>
      <c r="G1609" s="66">
        <v>6.82</v>
      </c>
    </row>
    <row r="1610" spans="1:7" ht="18" customHeight="1">
      <c r="A1610" s="67"/>
      <c r="B1610" s="67"/>
      <c r="C1610" s="67"/>
      <c r="D1610" s="67"/>
      <c r="E1610" s="267" t="s">
        <v>1436</v>
      </c>
      <c r="F1610" s="267"/>
      <c r="G1610" s="68">
        <v>6.82</v>
      </c>
    </row>
    <row r="1611" spans="1:7" ht="15" customHeight="1">
      <c r="A1611" s="67"/>
      <c r="B1611" s="67"/>
      <c r="C1611" s="67"/>
      <c r="D1611" s="67"/>
      <c r="E1611" s="284" t="s">
        <v>1441</v>
      </c>
      <c r="F1611" s="284"/>
      <c r="G1611" s="69">
        <v>30.98</v>
      </c>
    </row>
    <row r="1612" spans="1:7" ht="9.9499999999999993" customHeight="1">
      <c r="A1612" s="67"/>
      <c r="B1612" s="67"/>
      <c r="C1612" s="67"/>
      <c r="D1612" s="67"/>
      <c r="E1612" s="285"/>
      <c r="F1612" s="285"/>
      <c r="G1612" s="285"/>
    </row>
    <row r="1613" spans="1:7" ht="20.100000000000001" customHeight="1">
      <c r="A1613" s="265" t="s">
        <v>1999</v>
      </c>
      <c r="B1613" s="265"/>
      <c r="C1613" s="265"/>
      <c r="D1613" s="265"/>
      <c r="E1613" s="265"/>
      <c r="F1613" s="265"/>
      <c r="G1613" s="265"/>
    </row>
    <row r="1614" spans="1:7" ht="15" customHeight="1">
      <c r="A1614" s="266" t="s">
        <v>1406</v>
      </c>
      <c r="B1614" s="266"/>
      <c r="C1614" s="62" t="s">
        <v>4</v>
      </c>
      <c r="D1614" s="62" t="s">
        <v>1407</v>
      </c>
      <c r="E1614" s="62" t="s">
        <v>1408</v>
      </c>
      <c r="F1614" s="62" t="s">
        <v>1409</v>
      </c>
      <c r="G1614" s="62" t="s">
        <v>1410</v>
      </c>
    </row>
    <row r="1615" spans="1:7" ht="29.1" customHeight="1">
      <c r="A1615" s="63" t="s">
        <v>2000</v>
      </c>
      <c r="B1615" s="64" t="s">
        <v>2001</v>
      </c>
      <c r="C1615" s="63" t="s">
        <v>1627</v>
      </c>
      <c r="D1615" s="63" t="s">
        <v>21</v>
      </c>
      <c r="E1615" s="65">
        <v>1</v>
      </c>
      <c r="F1615" s="66">
        <v>151.31</v>
      </c>
      <c r="G1615" s="66">
        <v>151.31</v>
      </c>
    </row>
    <row r="1616" spans="1:7" ht="15" customHeight="1">
      <c r="A1616" s="67"/>
      <c r="B1616" s="67"/>
      <c r="C1616" s="67"/>
      <c r="D1616" s="67"/>
      <c r="E1616" s="267" t="s">
        <v>1425</v>
      </c>
      <c r="F1616" s="267"/>
      <c r="G1616" s="68">
        <v>151.31</v>
      </c>
    </row>
    <row r="1617" spans="1:7" ht="15" customHeight="1">
      <c r="A1617" s="266" t="s">
        <v>1426</v>
      </c>
      <c r="B1617" s="266"/>
      <c r="C1617" s="62" t="s">
        <v>4</v>
      </c>
      <c r="D1617" s="62" t="s">
        <v>1407</v>
      </c>
      <c r="E1617" s="62" t="s">
        <v>1408</v>
      </c>
      <c r="F1617" s="62" t="s">
        <v>1409</v>
      </c>
      <c r="G1617" s="62" t="s">
        <v>1410</v>
      </c>
    </row>
    <row r="1618" spans="1:7" ht="21" customHeight="1">
      <c r="A1618" s="63" t="s">
        <v>1675</v>
      </c>
      <c r="B1618" s="64" t="s">
        <v>1676</v>
      </c>
      <c r="C1618" s="63" t="s">
        <v>13</v>
      </c>
      <c r="D1618" s="63" t="s">
        <v>1429</v>
      </c>
      <c r="E1618" s="65">
        <v>0.75</v>
      </c>
      <c r="F1618" s="66">
        <v>29.06</v>
      </c>
      <c r="G1618" s="66">
        <v>21.79</v>
      </c>
    </row>
    <row r="1619" spans="1:7" ht="15" customHeight="1">
      <c r="A1619" s="63" t="s">
        <v>1866</v>
      </c>
      <c r="B1619" s="64" t="s">
        <v>1867</v>
      </c>
      <c r="C1619" s="63" t="s">
        <v>13</v>
      </c>
      <c r="D1619" s="63" t="s">
        <v>1429</v>
      </c>
      <c r="E1619" s="65">
        <v>0.75</v>
      </c>
      <c r="F1619" s="66">
        <v>34.11</v>
      </c>
      <c r="G1619" s="66">
        <v>25.58</v>
      </c>
    </row>
    <row r="1620" spans="1:7" ht="18" customHeight="1">
      <c r="A1620" s="67"/>
      <c r="B1620" s="67"/>
      <c r="C1620" s="67"/>
      <c r="D1620" s="67"/>
      <c r="E1620" s="267" t="s">
        <v>1436</v>
      </c>
      <c r="F1620" s="267"/>
      <c r="G1620" s="68">
        <v>47.37</v>
      </c>
    </row>
    <row r="1621" spans="1:7" ht="15" customHeight="1">
      <c r="A1621" s="67"/>
      <c r="B1621" s="67"/>
      <c r="C1621" s="67"/>
      <c r="D1621" s="67"/>
      <c r="E1621" s="284" t="s">
        <v>1441</v>
      </c>
      <c r="F1621" s="284"/>
      <c r="G1621" s="69">
        <v>198.68</v>
      </c>
    </row>
    <row r="1622" spans="1:7" ht="9.9499999999999993" customHeight="1">
      <c r="A1622" s="67"/>
      <c r="B1622" s="67"/>
      <c r="C1622" s="67"/>
      <c r="D1622" s="67"/>
      <c r="E1622" s="285"/>
      <c r="F1622" s="285"/>
      <c r="G1622" s="285"/>
    </row>
    <row r="1623" spans="1:7" ht="20.100000000000001" customHeight="1">
      <c r="A1623" s="265" t="s">
        <v>2002</v>
      </c>
      <c r="B1623" s="265"/>
      <c r="C1623" s="265"/>
      <c r="D1623" s="265"/>
      <c r="E1623" s="265"/>
      <c r="F1623" s="265"/>
      <c r="G1623" s="265"/>
    </row>
    <row r="1624" spans="1:7" ht="15" customHeight="1">
      <c r="A1624" s="266" t="s">
        <v>1406</v>
      </c>
      <c r="B1624" s="266"/>
      <c r="C1624" s="62" t="s">
        <v>4</v>
      </c>
      <c r="D1624" s="62" t="s">
        <v>1407</v>
      </c>
      <c r="E1624" s="62" t="s">
        <v>1408</v>
      </c>
      <c r="F1624" s="62" t="s">
        <v>1409</v>
      </c>
      <c r="G1624" s="62" t="s">
        <v>1410</v>
      </c>
    </row>
    <row r="1625" spans="1:7" ht="15" customHeight="1">
      <c r="A1625" s="63" t="s">
        <v>2003</v>
      </c>
      <c r="B1625" s="64" t="s">
        <v>2004</v>
      </c>
      <c r="C1625" s="63" t="s">
        <v>13</v>
      </c>
      <c r="D1625" s="63" t="s">
        <v>21</v>
      </c>
      <c r="E1625" s="65">
        <v>2</v>
      </c>
      <c r="F1625" s="66">
        <v>0.44</v>
      </c>
      <c r="G1625" s="66">
        <v>0.88</v>
      </c>
    </row>
    <row r="1626" spans="1:7" ht="29.1" customHeight="1">
      <c r="A1626" s="63" t="s">
        <v>1997</v>
      </c>
      <c r="B1626" s="64" t="s">
        <v>1998</v>
      </c>
      <c r="C1626" s="63" t="s">
        <v>1627</v>
      </c>
      <c r="D1626" s="63" t="s">
        <v>21</v>
      </c>
      <c r="E1626" s="65">
        <v>1</v>
      </c>
      <c r="F1626" s="66">
        <v>24.16</v>
      </c>
      <c r="G1626" s="66">
        <v>24.16</v>
      </c>
    </row>
    <row r="1627" spans="1:7" ht="15" customHeight="1">
      <c r="A1627" s="67"/>
      <c r="B1627" s="67"/>
      <c r="C1627" s="67"/>
      <c r="D1627" s="67"/>
      <c r="E1627" s="267" t="s">
        <v>1425</v>
      </c>
      <c r="F1627" s="267"/>
      <c r="G1627" s="68">
        <v>25.04</v>
      </c>
    </row>
    <row r="1628" spans="1:7" ht="15" customHeight="1">
      <c r="A1628" s="266" t="s">
        <v>1426</v>
      </c>
      <c r="B1628" s="266"/>
      <c r="C1628" s="62" t="s">
        <v>4</v>
      </c>
      <c r="D1628" s="62" t="s">
        <v>1407</v>
      </c>
      <c r="E1628" s="62" t="s">
        <v>1408</v>
      </c>
      <c r="F1628" s="62" t="s">
        <v>1409</v>
      </c>
      <c r="G1628" s="62" t="s">
        <v>1410</v>
      </c>
    </row>
    <row r="1629" spans="1:7" ht="21" customHeight="1">
      <c r="A1629" s="63" t="s">
        <v>1675</v>
      </c>
      <c r="B1629" s="64" t="s">
        <v>1676</v>
      </c>
      <c r="C1629" s="63" t="s">
        <v>13</v>
      </c>
      <c r="D1629" s="63" t="s">
        <v>1429</v>
      </c>
      <c r="E1629" s="65">
        <v>0.2</v>
      </c>
      <c r="F1629" s="66">
        <v>29.06</v>
      </c>
      <c r="G1629" s="66">
        <v>5.81</v>
      </c>
    </row>
    <row r="1630" spans="1:7" ht="15" customHeight="1">
      <c r="A1630" s="63" t="s">
        <v>1866</v>
      </c>
      <c r="B1630" s="64" t="s">
        <v>1867</v>
      </c>
      <c r="C1630" s="63" t="s">
        <v>13</v>
      </c>
      <c r="D1630" s="63" t="s">
        <v>1429</v>
      </c>
      <c r="E1630" s="65">
        <v>0.2</v>
      </c>
      <c r="F1630" s="66">
        <v>34.11</v>
      </c>
      <c r="G1630" s="66">
        <v>6.82</v>
      </c>
    </row>
    <row r="1631" spans="1:7" ht="18" customHeight="1">
      <c r="A1631" s="67"/>
      <c r="B1631" s="67"/>
      <c r="C1631" s="67"/>
      <c r="D1631" s="67"/>
      <c r="E1631" s="267" t="s">
        <v>1436</v>
      </c>
      <c r="F1631" s="267"/>
      <c r="G1631" s="68">
        <v>12.63</v>
      </c>
    </row>
    <row r="1632" spans="1:7" ht="15" customHeight="1">
      <c r="A1632" s="67"/>
      <c r="B1632" s="67"/>
      <c r="C1632" s="67"/>
      <c r="D1632" s="67"/>
      <c r="E1632" s="284" t="s">
        <v>1441</v>
      </c>
      <c r="F1632" s="284"/>
      <c r="G1632" s="69">
        <v>37.67</v>
      </c>
    </row>
    <row r="1633" spans="1:7" ht="9.9499999999999993" customHeight="1">
      <c r="A1633" s="67"/>
      <c r="B1633" s="67"/>
      <c r="C1633" s="67"/>
      <c r="D1633" s="67"/>
      <c r="E1633" s="285"/>
      <c r="F1633" s="285"/>
      <c r="G1633" s="285"/>
    </row>
    <row r="1634" spans="1:7" ht="20.100000000000001" customHeight="1">
      <c r="A1634" s="265" t="s">
        <v>2005</v>
      </c>
      <c r="B1634" s="265"/>
      <c r="C1634" s="265"/>
      <c r="D1634" s="265"/>
      <c r="E1634" s="265"/>
      <c r="F1634" s="265"/>
      <c r="G1634" s="265"/>
    </row>
    <row r="1635" spans="1:7" ht="15" customHeight="1">
      <c r="A1635" s="266" t="s">
        <v>1406</v>
      </c>
      <c r="B1635" s="266"/>
      <c r="C1635" s="62" t="s">
        <v>4</v>
      </c>
      <c r="D1635" s="62" t="s">
        <v>1407</v>
      </c>
      <c r="E1635" s="62" t="s">
        <v>1408</v>
      </c>
      <c r="F1635" s="62" t="s">
        <v>1409</v>
      </c>
      <c r="G1635" s="62" t="s">
        <v>1410</v>
      </c>
    </row>
    <row r="1636" spans="1:7" ht="29.1" customHeight="1">
      <c r="A1636" s="63" t="s">
        <v>2006</v>
      </c>
      <c r="B1636" s="64" t="s">
        <v>2007</v>
      </c>
      <c r="C1636" s="63" t="s">
        <v>13</v>
      </c>
      <c r="D1636" s="63" t="s">
        <v>21</v>
      </c>
      <c r="E1636" s="65">
        <v>1</v>
      </c>
      <c r="F1636" s="66">
        <v>14.39</v>
      </c>
      <c r="G1636" s="66">
        <v>14.39</v>
      </c>
    </row>
    <row r="1637" spans="1:7" ht="15" customHeight="1">
      <c r="A1637" s="67"/>
      <c r="B1637" s="67"/>
      <c r="C1637" s="67"/>
      <c r="D1637" s="67"/>
      <c r="E1637" s="267" t="s">
        <v>1425</v>
      </c>
      <c r="F1637" s="267"/>
      <c r="G1637" s="68">
        <v>14.39</v>
      </c>
    </row>
    <row r="1638" spans="1:7" ht="15" customHeight="1">
      <c r="A1638" s="266" t="s">
        <v>1426</v>
      </c>
      <c r="B1638" s="266"/>
      <c r="C1638" s="62" t="s">
        <v>4</v>
      </c>
      <c r="D1638" s="62" t="s">
        <v>1407</v>
      </c>
      <c r="E1638" s="62" t="s">
        <v>1408</v>
      </c>
      <c r="F1638" s="62" t="s">
        <v>1409</v>
      </c>
      <c r="G1638" s="62" t="s">
        <v>1410</v>
      </c>
    </row>
    <row r="1639" spans="1:7" ht="21" customHeight="1">
      <c r="A1639" s="63" t="s">
        <v>1864</v>
      </c>
      <c r="B1639" s="64" t="s">
        <v>1865</v>
      </c>
      <c r="C1639" s="63" t="s">
        <v>13</v>
      </c>
      <c r="D1639" s="63" t="s">
        <v>1429</v>
      </c>
      <c r="E1639" s="65">
        <v>0.20619999999999999</v>
      </c>
      <c r="F1639" s="66">
        <v>28.03</v>
      </c>
      <c r="G1639" s="66">
        <v>5.77</v>
      </c>
    </row>
    <row r="1640" spans="1:7" ht="15" customHeight="1">
      <c r="A1640" s="63" t="s">
        <v>1866</v>
      </c>
      <c r="B1640" s="64" t="s">
        <v>1867</v>
      </c>
      <c r="C1640" s="63" t="s">
        <v>13</v>
      </c>
      <c r="D1640" s="63" t="s">
        <v>1429</v>
      </c>
      <c r="E1640" s="65">
        <v>0.20619999999999999</v>
      </c>
      <c r="F1640" s="66">
        <v>34.11</v>
      </c>
      <c r="G1640" s="66">
        <v>7.03</v>
      </c>
    </row>
    <row r="1641" spans="1:7" ht="18" customHeight="1">
      <c r="A1641" s="67"/>
      <c r="B1641" s="67"/>
      <c r="C1641" s="67"/>
      <c r="D1641" s="67"/>
      <c r="E1641" s="267" t="s">
        <v>1436</v>
      </c>
      <c r="F1641" s="267"/>
      <c r="G1641" s="68">
        <v>12.8</v>
      </c>
    </row>
    <row r="1642" spans="1:7" ht="15" customHeight="1">
      <c r="A1642" s="67"/>
      <c r="B1642" s="67"/>
      <c r="C1642" s="67"/>
      <c r="D1642" s="67"/>
      <c r="E1642" s="284" t="s">
        <v>1441</v>
      </c>
      <c r="F1642" s="284"/>
      <c r="G1642" s="69">
        <v>27.19</v>
      </c>
    </row>
    <row r="1643" spans="1:7" ht="9.9499999999999993" customHeight="1">
      <c r="A1643" s="67"/>
      <c r="B1643" s="67"/>
      <c r="C1643" s="67"/>
      <c r="D1643" s="67"/>
      <c r="E1643" s="285"/>
      <c r="F1643" s="285"/>
      <c r="G1643" s="285"/>
    </row>
    <row r="1644" spans="1:7" ht="20.100000000000001" customHeight="1">
      <c r="A1644" s="265" t="s">
        <v>2008</v>
      </c>
      <c r="B1644" s="265"/>
      <c r="C1644" s="265"/>
      <c r="D1644" s="265"/>
      <c r="E1644" s="265"/>
      <c r="F1644" s="265"/>
      <c r="G1644" s="265"/>
    </row>
    <row r="1645" spans="1:7" ht="15" customHeight="1">
      <c r="A1645" s="266" t="s">
        <v>1406</v>
      </c>
      <c r="B1645" s="266"/>
      <c r="C1645" s="62" t="s">
        <v>4</v>
      </c>
      <c r="D1645" s="62" t="s">
        <v>1407</v>
      </c>
      <c r="E1645" s="62" t="s">
        <v>1408</v>
      </c>
      <c r="F1645" s="62" t="s">
        <v>1409</v>
      </c>
      <c r="G1645" s="62" t="s">
        <v>1410</v>
      </c>
    </row>
    <row r="1646" spans="1:7" ht="29.1" customHeight="1">
      <c r="A1646" s="63" t="s">
        <v>2009</v>
      </c>
      <c r="B1646" s="64" t="s">
        <v>2010</v>
      </c>
      <c r="C1646" s="63" t="s">
        <v>13</v>
      </c>
      <c r="D1646" s="63" t="s">
        <v>21</v>
      </c>
      <c r="E1646" s="65">
        <v>1</v>
      </c>
      <c r="F1646" s="66">
        <v>7.5</v>
      </c>
      <c r="G1646" s="66">
        <v>7.5</v>
      </c>
    </row>
    <row r="1647" spans="1:7" ht="15" customHeight="1">
      <c r="A1647" s="67"/>
      <c r="B1647" s="67"/>
      <c r="C1647" s="67"/>
      <c r="D1647" s="67"/>
      <c r="E1647" s="267" t="s">
        <v>1425</v>
      </c>
      <c r="F1647" s="267"/>
      <c r="G1647" s="68">
        <v>7.5</v>
      </c>
    </row>
    <row r="1648" spans="1:7" ht="15" customHeight="1">
      <c r="A1648" s="266" t="s">
        <v>1426</v>
      </c>
      <c r="B1648" s="266"/>
      <c r="C1648" s="62" t="s">
        <v>4</v>
      </c>
      <c r="D1648" s="62" t="s">
        <v>1407</v>
      </c>
      <c r="E1648" s="62" t="s">
        <v>1408</v>
      </c>
      <c r="F1648" s="62" t="s">
        <v>1409</v>
      </c>
      <c r="G1648" s="62" t="s">
        <v>1410</v>
      </c>
    </row>
    <row r="1649" spans="1:7" ht="21" customHeight="1">
      <c r="A1649" s="63" t="s">
        <v>1675</v>
      </c>
      <c r="B1649" s="64" t="s">
        <v>1676</v>
      </c>
      <c r="C1649" s="63" t="s">
        <v>13</v>
      </c>
      <c r="D1649" s="63" t="s">
        <v>1429</v>
      </c>
      <c r="E1649" s="65">
        <v>0.2</v>
      </c>
      <c r="F1649" s="66">
        <v>29.06</v>
      </c>
      <c r="G1649" s="66">
        <v>5.81</v>
      </c>
    </row>
    <row r="1650" spans="1:7" ht="15" customHeight="1">
      <c r="A1650" s="63" t="s">
        <v>1866</v>
      </c>
      <c r="B1650" s="64" t="s">
        <v>1867</v>
      </c>
      <c r="C1650" s="63" t="s">
        <v>13</v>
      </c>
      <c r="D1650" s="63" t="s">
        <v>1429</v>
      </c>
      <c r="E1650" s="65">
        <v>0.2</v>
      </c>
      <c r="F1650" s="66">
        <v>34.11</v>
      </c>
      <c r="G1650" s="66">
        <v>6.82</v>
      </c>
    </row>
    <row r="1651" spans="1:7" ht="18" customHeight="1">
      <c r="A1651" s="67"/>
      <c r="B1651" s="67"/>
      <c r="C1651" s="67"/>
      <c r="D1651" s="67"/>
      <c r="E1651" s="267" t="s">
        <v>1436</v>
      </c>
      <c r="F1651" s="267"/>
      <c r="G1651" s="68">
        <v>12.63</v>
      </c>
    </row>
    <row r="1652" spans="1:7" ht="15" customHeight="1">
      <c r="A1652" s="67"/>
      <c r="B1652" s="67"/>
      <c r="C1652" s="67"/>
      <c r="D1652" s="67"/>
      <c r="E1652" s="284" t="s">
        <v>1441</v>
      </c>
      <c r="F1652" s="284"/>
      <c r="G1652" s="69">
        <v>20.13</v>
      </c>
    </row>
    <row r="1653" spans="1:7" ht="9.9499999999999993" customHeight="1">
      <c r="A1653" s="67"/>
      <c r="B1653" s="67"/>
      <c r="C1653" s="67"/>
      <c r="D1653" s="67"/>
      <c r="E1653" s="285"/>
      <c r="F1653" s="285"/>
      <c r="G1653" s="285"/>
    </row>
    <row r="1654" spans="1:7" ht="20.100000000000001" customHeight="1">
      <c r="A1654" s="265" t="s">
        <v>2011</v>
      </c>
      <c r="B1654" s="265"/>
      <c r="C1654" s="265"/>
      <c r="D1654" s="265"/>
      <c r="E1654" s="265"/>
      <c r="F1654" s="265"/>
      <c r="G1654" s="265"/>
    </row>
    <row r="1655" spans="1:7" ht="15" customHeight="1">
      <c r="A1655" s="266" t="s">
        <v>1406</v>
      </c>
      <c r="B1655" s="266"/>
      <c r="C1655" s="62" t="s">
        <v>4</v>
      </c>
      <c r="D1655" s="62" t="s">
        <v>1407</v>
      </c>
      <c r="E1655" s="62" t="s">
        <v>1408</v>
      </c>
      <c r="F1655" s="62" t="s">
        <v>1409</v>
      </c>
      <c r="G1655" s="62" t="s">
        <v>1410</v>
      </c>
    </row>
    <row r="1656" spans="1:7" ht="38.1" customHeight="1">
      <c r="A1656" s="63" t="s">
        <v>2012</v>
      </c>
      <c r="B1656" s="64" t="s">
        <v>2013</v>
      </c>
      <c r="C1656" s="63" t="s">
        <v>13</v>
      </c>
      <c r="D1656" s="63" t="s">
        <v>21</v>
      </c>
      <c r="E1656" s="65">
        <v>1</v>
      </c>
      <c r="F1656" s="66">
        <v>12.38</v>
      </c>
      <c r="G1656" s="66">
        <v>12.38</v>
      </c>
    </row>
    <row r="1657" spans="1:7" ht="15" customHeight="1">
      <c r="A1657" s="67"/>
      <c r="B1657" s="67"/>
      <c r="C1657" s="67"/>
      <c r="D1657" s="67"/>
      <c r="E1657" s="267" t="s">
        <v>1425</v>
      </c>
      <c r="F1657" s="267"/>
      <c r="G1657" s="68">
        <v>12.38</v>
      </c>
    </row>
    <row r="1658" spans="1:7" ht="15" customHeight="1">
      <c r="A1658" s="266" t="s">
        <v>1426</v>
      </c>
      <c r="B1658" s="266"/>
      <c r="C1658" s="62" t="s">
        <v>4</v>
      </c>
      <c r="D1658" s="62" t="s">
        <v>1407</v>
      </c>
      <c r="E1658" s="62" t="s">
        <v>1408</v>
      </c>
      <c r="F1658" s="62" t="s">
        <v>1409</v>
      </c>
      <c r="G1658" s="62" t="s">
        <v>1410</v>
      </c>
    </row>
    <row r="1659" spans="1:7" ht="21" customHeight="1">
      <c r="A1659" s="63" t="s">
        <v>1864</v>
      </c>
      <c r="B1659" s="64" t="s">
        <v>1865</v>
      </c>
      <c r="C1659" s="63" t="s">
        <v>13</v>
      </c>
      <c r="D1659" s="63" t="s">
        <v>1429</v>
      </c>
      <c r="E1659" s="65">
        <v>0.1</v>
      </c>
      <c r="F1659" s="66">
        <v>28.03</v>
      </c>
      <c r="G1659" s="66">
        <v>2.8</v>
      </c>
    </row>
    <row r="1660" spans="1:7" ht="15" customHeight="1">
      <c r="A1660" s="63" t="s">
        <v>1866</v>
      </c>
      <c r="B1660" s="64" t="s">
        <v>1867</v>
      </c>
      <c r="C1660" s="63" t="s">
        <v>13</v>
      </c>
      <c r="D1660" s="63" t="s">
        <v>1429</v>
      </c>
      <c r="E1660" s="65">
        <v>0.1</v>
      </c>
      <c r="F1660" s="66">
        <v>34.11</v>
      </c>
      <c r="G1660" s="66">
        <v>3.41</v>
      </c>
    </row>
    <row r="1661" spans="1:7" ht="18" customHeight="1">
      <c r="A1661" s="67"/>
      <c r="B1661" s="67"/>
      <c r="C1661" s="67"/>
      <c r="D1661" s="67"/>
      <c r="E1661" s="267" t="s">
        <v>1436</v>
      </c>
      <c r="F1661" s="267"/>
      <c r="G1661" s="68">
        <v>6.21</v>
      </c>
    </row>
    <row r="1662" spans="1:7" ht="15" customHeight="1">
      <c r="A1662" s="67"/>
      <c r="B1662" s="67"/>
      <c r="C1662" s="67"/>
      <c r="D1662" s="67"/>
      <c r="E1662" s="284" t="s">
        <v>1441</v>
      </c>
      <c r="F1662" s="284"/>
      <c r="G1662" s="69">
        <v>18.59</v>
      </c>
    </row>
    <row r="1663" spans="1:7" ht="9.9499999999999993" customHeight="1">
      <c r="A1663" s="67"/>
      <c r="B1663" s="67"/>
      <c r="C1663" s="67"/>
      <c r="D1663" s="67"/>
      <c r="E1663" s="285"/>
      <c r="F1663" s="285"/>
      <c r="G1663" s="285"/>
    </row>
    <row r="1664" spans="1:7" ht="20.100000000000001" customHeight="1">
      <c r="A1664" s="265" t="s">
        <v>1948</v>
      </c>
      <c r="B1664" s="265"/>
      <c r="C1664" s="265"/>
      <c r="D1664" s="265"/>
      <c r="E1664" s="265"/>
      <c r="F1664" s="265"/>
      <c r="G1664" s="265"/>
    </row>
    <row r="1665" spans="1:7" ht="15" customHeight="1">
      <c r="A1665" s="266" t="s">
        <v>1406</v>
      </c>
      <c r="B1665" s="266"/>
      <c r="C1665" s="62" t="s">
        <v>4</v>
      </c>
      <c r="D1665" s="62" t="s">
        <v>1407</v>
      </c>
      <c r="E1665" s="62" t="s">
        <v>1408</v>
      </c>
      <c r="F1665" s="62" t="s">
        <v>1409</v>
      </c>
      <c r="G1665" s="62" t="s">
        <v>1410</v>
      </c>
    </row>
    <row r="1666" spans="1:7" ht="21" customHeight="1">
      <c r="A1666" s="63" t="s">
        <v>1949</v>
      </c>
      <c r="B1666" s="64" t="s">
        <v>1950</v>
      </c>
      <c r="C1666" s="63" t="s">
        <v>13</v>
      </c>
      <c r="D1666" s="63" t="s">
        <v>23</v>
      </c>
      <c r="E1666" s="65">
        <v>1.05</v>
      </c>
      <c r="F1666" s="66">
        <v>12.66</v>
      </c>
      <c r="G1666" s="66">
        <v>13.29</v>
      </c>
    </row>
    <row r="1667" spans="1:7" ht="15" customHeight="1">
      <c r="A1667" s="67"/>
      <c r="B1667" s="67"/>
      <c r="C1667" s="67"/>
      <c r="D1667" s="67"/>
      <c r="E1667" s="267" t="s">
        <v>1425</v>
      </c>
      <c r="F1667" s="267"/>
      <c r="G1667" s="68">
        <v>13.29</v>
      </c>
    </row>
    <row r="1668" spans="1:7" ht="15" customHeight="1">
      <c r="A1668" s="266" t="s">
        <v>1426</v>
      </c>
      <c r="B1668" s="266"/>
      <c r="C1668" s="62" t="s">
        <v>4</v>
      </c>
      <c r="D1668" s="62" t="s">
        <v>1407</v>
      </c>
      <c r="E1668" s="62" t="s">
        <v>1408</v>
      </c>
      <c r="F1668" s="62" t="s">
        <v>1409</v>
      </c>
      <c r="G1668" s="62" t="s">
        <v>1410</v>
      </c>
    </row>
    <row r="1669" spans="1:7" ht="21" customHeight="1">
      <c r="A1669" s="63" t="s">
        <v>1864</v>
      </c>
      <c r="B1669" s="64" t="s">
        <v>1865</v>
      </c>
      <c r="C1669" s="63" t="s">
        <v>13</v>
      </c>
      <c r="D1669" s="63" t="s">
        <v>1429</v>
      </c>
      <c r="E1669" s="65">
        <v>0.15720000000000001</v>
      </c>
      <c r="F1669" s="66">
        <v>28.03</v>
      </c>
      <c r="G1669" s="66">
        <v>4.4000000000000004</v>
      </c>
    </row>
    <row r="1670" spans="1:7" ht="15" customHeight="1">
      <c r="A1670" s="63" t="s">
        <v>1866</v>
      </c>
      <c r="B1670" s="64" t="s">
        <v>1867</v>
      </c>
      <c r="C1670" s="63" t="s">
        <v>13</v>
      </c>
      <c r="D1670" s="63" t="s">
        <v>1429</v>
      </c>
      <c r="E1670" s="65">
        <v>0.15720000000000001</v>
      </c>
      <c r="F1670" s="66">
        <v>34.11</v>
      </c>
      <c r="G1670" s="66">
        <v>5.36</v>
      </c>
    </row>
    <row r="1671" spans="1:7" ht="18" customHeight="1">
      <c r="A1671" s="67"/>
      <c r="B1671" s="67"/>
      <c r="C1671" s="67"/>
      <c r="D1671" s="67"/>
      <c r="E1671" s="267" t="s">
        <v>1436</v>
      </c>
      <c r="F1671" s="267"/>
      <c r="G1671" s="68">
        <v>9.76</v>
      </c>
    </row>
    <row r="1672" spans="1:7" ht="15" customHeight="1">
      <c r="A1672" s="266" t="s">
        <v>1437</v>
      </c>
      <c r="B1672" s="266"/>
      <c r="C1672" s="62" t="s">
        <v>4</v>
      </c>
      <c r="D1672" s="62" t="s">
        <v>1407</v>
      </c>
      <c r="E1672" s="62" t="s">
        <v>1408</v>
      </c>
      <c r="F1672" s="62" t="s">
        <v>1409</v>
      </c>
      <c r="G1672" s="62" t="s">
        <v>1410</v>
      </c>
    </row>
    <row r="1673" spans="1:7" ht="45.95" customHeight="1">
      <c r="A1673" s="63" t="s">
        <v>1951</v>
      </c>
      <c r="B1673" s="64" t="s">
        <v>1952</v>
      </c>
      <c r="C1673" s="63" t="s">
        <v>13</v>
      </c>
      <c r="D1673" s="63" t="s">
        <v>23</v>
      </c>
      <c r="E1673" s="65">
        <v>1</v>
      </c>
      <c r="F1673" s="66">
        <v>11.06</v>
      </c>
      <c r="G1673" s="66">
        <v>11.06</v>
      </c>
    </row>
    <row r="1674" spans="1:7" ht="15" customHeight="1">
      <c r="A1674" s="67"/>
      <c r="B1674" s="67"/>
      <c r="C1674" s="67"/>
      <c r="D1674" s="67"/>
      <c r="E1674" s="267" t="s">
        <v>1440</v>
      </c>
      <c r="F1674" s="267"/>
      <c r="G1674" s="68">
        <v>11.06</v>
      </c>
    </row>
    <row r="1675" spans="1:7" ht="15" customHeight="1">
      <c r="A1675" s="67"/>
      <c r="B1675" s="67"/>
      <c r="C1675" s="67"/>
      <c r="D1675" s="67"/>
      <c r="E1675" s="284" t="s">
        <v>1441</v>
      </c>
      <c r="F1675" s="284"/>
      <c r="G1675" s="69">
        <v>34.11</v>
      </c>
    </row>
    <row r="1676" spans="1:7" ht="9.9499999999999993" customHeight="1">
      <c r="A1676" s="67"/>
      <c r="B1676" s="67"/>
      <c r="C1676" s="67"/>
      <c r="D1676" s="67"/>
      <c r="E1676" s="285"/>
      <c r="F1676" s="285"/>
      <c r="G1676" s="285"/>
    </row>
    <row r="1677" spans="1:7" ht="20.100000000000001" customHeight="1">
      <c r="A1677" s="265" t="s">
        <v>2014</v>
      </c>
      <c r="B1677" s="265"/>
      <c r="C1677" s="265"/>
      <c r="D1677" s="265"/>
      <c r="E1677" s="265"/>
      <c r="F1677" s="265"/>
      <c r="G1677" s="265"/>
    </row>
    <row r="1678" spans="1:7" ht="15" customHeight="1">
      <c r="A1678" s="266" t="s">
        <v>1406</v>
      </c>
      <c r="B1678" s="266"/>
      <c r="C1678" s="62" t="s">
        <v>4</v>
      </c>
      <c r="D1678" s="62" t="s">
        <v>1407</v>
      </c>
      <c r="E1678" s="62" t="s">
        <v>1408</v>
      </c>
      <c r="F1678" s="62" t="s">
        <v>1409</v>
      </c>
      <c r="G1678" s="62" t="s">
        <v>1410</v>
      </c>
    </row>
    <row r="1679" spans="1:7" ht="29.1" customHeight="1">
      <c r="A1679" s="63" t="s">
        <v>2015</v>
      </c>
      <c r="B1679" s="64" t="s">
        <v>2016</v>
      </c>
      <c r="C1679" s="63" t="s">
        <v>13</v>
      </c>
      <c r="D1679" s="63" t="s">
        <v>23</v>
      </c>
      <c r="E1679" s="65">
        <v>1.05</v>
      </c>
      <c r="F1679" s="66">
        <v>27.8</v>
      </c>
      <c r="G1679" s="66">
        <v>29.19</v>
      </c>
    </row>
    <row r="1680" spans="1:7" ht="15" customHeight="1">
      <c r="A1680" s="67"/>
      <c r="B1680" s="67"/>
      <c r="C1680" s="67"/>
      <c r="D1680" s="67"/>
      <c r="E1680" s="267" t="s">
        <v>1425</v>
      </c>
      <c r="F1680" s="267"/>
      <c r="G1680" s="68">
        <v>29.19</v>
      </c>
    </row>
    <row r="1681" spans="1:7" ht="15" customHeight="1">
      <c r="A1681" s="266" t="s">
        <v>1426</v>
      </c>
      <c r="B1681" s="266"/>
      <c r="C1681" s="62" t="s">
        <v>4</v>
      </c>
      <c r="D1681" s="62" t="s">
        <v>1407</v>
      </c>
      <c r="E1681" s="62" t="s">
        <v>1408</v>
      </c>
      <c r="F1681" s="62" t="s">
        <v>1409</v>
      </c>
      <c r="G1681" s="62" t="s">
        <v>1410</v>
      </c>
    </row>
    <row r="1682" spans="1:7" ht="21" customHeight="1">
      <c r="A1682" s="63" t="s">
        <v>1864</v>
      </c>
      <c r="B1682" s="64" t="s">
        <v>1865</v>
      </c>
      <c r="C1682" s="63" t="s">
        <v>13</v>
      </c>
      <c r="D1682" s="63" t="s">
        <v>1429</v>
      </c>
      <c r="E1682" s="65">
        <v>0.15720000000000001</v>
      </c>
      <c r="F1682" s="66">
        <v>28.03</v>
      </c>
      <c r="G1682" s="66">
        <v>4.4000000000000004</v>
      </c>
    </row>
    <row r="1683" spans="1:7" ht="15" customHeight="1">
      <c r="A1683" s="63" t="s">
        <v>1866</v>
      </c>
      <c r="B1683" s="64" t="s">
        <v>1867</v>
      </c>
      <c r="C1683" s="63" t="s">
        <v>13</v>
      </c>
      <c r="D1683" s="63" t="s">
        <v>1429</v>
      </c>
      <c r="E1683" s="65">
        <v>0.15720000000000001</v>
      </c>
      <c r="F1683" s="66">
        <v>34.11</v>
      </c>
      <c r="G1683" s="66">
        <v>5.36</v>
      </c>
    </row>
    <row r="1684" spans="1:7" ht="18" customHeight="1">
      <c r="A1684" s="67"/>
      <c r="B1684" s="67"/>
      <c r="C1684" s="67"/>
      <c r="D1684" s="67"/>
      <c r="E1684" s="267" t="s">
        <v>1436</v>
      </c>
      <c r="F1684" s="267"/>
      <c r="G1684" s="68">
        <v>9.76</v>
      </c>
    </row>
    <row r="1685" spans="1:7" ht="15" customHeight="1">
      <c r="A1685" s="266" t="s">
        <v>1437</v>
      </c>
      <c r="B1685" s="266"/>
      <c r="C1685" s="62" t="s">
        <v>4</v>
      </c>
      <c r="D1685" s="62" t="s">
        <v>1407</v>
      </c>
      <c r="E1685" s="62" t="s">
        <v>1408</v>
      </c>
      <c r="F1685" s="62" t="s">
        <v>1409</v>
      </c>
      <c r="G1685" s="62" t="s">
        <v>1410</v>
      </c>
    </row>
    <row r="1686" spans="1:7" ht="45.95" customHeight="1">
      <c r="A1686" s="63" t="s">
        <v>1951</v>
      </c>
      <c r="B1686" s="64" t="s">
        <v>1952</v>
      </c>
      <c r="C1686" s="63" t="s">
        <v>13</v>
      </c>
      <c r="D1686" s="63" t="s">
        <v>23</v>
      </c>
      <c r="E1686" s="65">
        <v>1</v>
      </c>
      <c r="F1686" s="66">
        <v>11.06</v>
      </c>
      <c r="G1686" s="66">
        <v>11.06</v>
      </c>
    </row>
    <row r="1687" spans="1:7" ht="15" customHeight="1">
      <c r="A1687" s="67"/>
      <c r="B1687" s="67"/>
      <c r="C1687" s="67"/>
      <c r="D1687" s="67"/>
      <c r="E1687" s="267" t="s">
        <v>1440</v>
      </c>
      <c r="F1687" s="267"/>
      <c r="G1687" s="68">
        <v>11.06</v>
      </c>
    </row>
    <row r="1688" spans="1:7" ht="15" customHeight="1">
      <c r="A1688" s="67"/>
      <c r="B1688" s="67"/>
      <c r="C1688" s="67"/>
      <c r="D1688" s="67"/>
      <c r="E1688" s="284" t="s">
        <v>1441</v>
      </c>
      <c r="F1688" s="284"/>
      <c r="G1688" s="69">
        <v>50.01</v>
      </c>
    </row>
    <row r="1689" spans="1:7" ht="9.9499999999999993" customHeight="1">
      <c r="A1689" s="67"/>
      <c r="B1689" s="67"/>
      <c r="C1689" s="67"/>
      <c r="D1689" s="67"/>
      <c r="E1689" s="285"/>
      <c r="F1689" s="285"/>
      <c r="G1689" s="285"/>
    </row>
    <row r="1690" spans="1:7" ht="20.100000000000001" customHeight="1">
      <c r="A1690" s="265" t="s">
        <v>2017</v>
      </c>
      <c r="B1690" s="265"/>
      <c r="C1690" s="265"/>
      <c r="D1690" s="265"/>
      <c r="E1690" s="265"/>
      <c r="F1690" s="265"/>
      <c r="G1690" s="265"/>
    </row>
    <row r="1691" spans="1:7" ht="15" customHeight="1">
      <c r="A1691" s="266" t="s">
        <v>1406</v>
      </c>
      <c r="B1691" s="266"/>
      <c r="C1691" s="62" t="s">
        <v>4</v>
      </c>
      <c r="D1691" s="62" t="s">
        <v>1407</v>
      </c>
      <c r="E1691" s="62" t="s">
        <v>1408</v>
      </c>
      <c r="F1691" s="62" t="s">
        <v>1409</v>
      </c>
      <c r="G1691" s="62" t="s">
        <v>1410</v>
      </c>
    </row>
    <row r="1692" spans="1:7" ht="29.1" customHeight="1">
      <c r="A1692" s="63" t="s">
        <v>2018</v>
      </c>
      <c r="B1692" s="64" t="s">
        <v>2019</v>
      </c>
      <c r="C1692" s="63" t="s">
        <v>13</v>
      </c>
      <c r="D1692" s="63" t="s">
        <v>23</v>
      </c>
      <c r="E1692" s="65">
        <v>1.05</v>
      </c>
      <c r="F1692" s="66">
        <v>47.65</v>
      </c>
      <c r="G1692" s="66">
        <v>50.03</v>
      </c>
    </row>
    <row r="1693" spans="1:7" ht="15" customHeight="1">
      <c r="A1693" s="67"/>
      <c r="B1693" s="67"/>
      <c r="C1693" s="67"/>
      <c r="D1693" s="67"/>
      <c r="E1693" s="267" t="s">
        <v>1425</v>
      </c>
      <c r="F1693" s="267"/>
      <c r="G1693" s="68">
        <v>50.03</v>
      </c>
    </row>
    <row r="1694" spans="1:7" ht="15" customHeight="1">
      <c r="A1694" s="266" t="s">
        <v>1426</v>
      </c>
      <c r="B1694" s="266"/>
      <c r="C1694" s="62" t="s">
        <v>4</v>
      </c>
      <c r="D1694" s="62" t="s">
        <v>1407</v>
      </c>
      <c r="E1694" s="62" t="s">
        <v>1408</v>
      </c>
      <c r="F1694" s="62" t="s">
        <v>1409</v>
      </c>
      <c r="G1694" s="62" t="s">
        <v>1410</v>
      </c>
    </row>
    <row r="1695" spans="1:7" ht="21" customHeight="1">
      <c r="A1695" s="63" t="s">
        <v>1864</v>
      </c>
      <c r="B1695" s="64" t="s">
        <v>1865</v>
      </c>
      <c r="C1695" s="63" t="s">
        <v>13</v>
      </c>
      <c r="D1695" s="63" t="s">
        <v>1429</v>
      </c>
      <c r="E1695" s="65">
        <v>0.15720000000000001</v>
      </c>
      <c r="F1695" s="66">
        <v>28.03</v>
      </c>
      <c r="G1695" s="66">
        <v>4.4000000000000004</v>
      </c>
    </row>
    <row r="1696" spans="1:7" ht="15" customHeight="1">
      <c r="A1696" s="63" t="s">
        <v>1866</v>
      </c>
      <c r="B1696" s="64" t="s">
        <v>1867</v>
      </c>
      <c r="C1696" s="63" t="s">
        <v>13</v>
      </c>
      <c r="D1696" s="63" t="s">
        <v>1429</v>
      </c>
      <c r="E1696" s="65">
        <v>0.15720000000000001</v>
      </c>
      <c r="F1696" s="66">
        <v>34.11</v>
      </c>
      <c r="G1696" s="66">
        <v>5.36</v>
      </c>
    </row>
    <row r="1697" spans="1:7" ht="18" customHeight="1">
      <c r="A1697" s="67"/>
      <c r="B1697" s="67"/>
      <c r="C1697" s="67"/>
      <c r="D1697" s="67"/>
      <c r="E1697" s="267" t="s">
        <v>1436</v>
      </c>
      <c r="F1697" s="267"/>
      <c r="G1697" s="68">
        <v>9.76</v>
      </c>
    </row>
    <row r="1698" spans="1:7" ht="15" customHeight="1">
      <c r="A1698" s="266" t="s">
        <v>1437</v>
      </c>
      <c r="B1698" s="266"/>
      <c r="C1698" s="62" t="s">
        <v>4</v>
      </c>
      <c r="D1698" s="62" t="s">
        <v>1407</v>
      </c>
      <c r="E1698" s="62" t="s">
        <v>1408</v>
      </c>
      <c r="F1698" s="62" t="s">
        <v>1409</v>
      </c>
      <c r="G1698" s="62" t="s">
        <v>1410</v>
      </c>
    </row>
    <row r="1699" spans="1:7" ht="45.95" customHeight="1">
      <c r="A1699" s="63" t="s">
        <v>1951</v>
      </c>
      <c r="B1699" s="64" t="s">
        <v>1952</v>
      </c>
      <c r="C1699" s="63" t="s">
        <v>13</v>
      </c>
      <c r="D1699" s="63" t="s">
        <v>23</v>
      </c>
      <c r="E1699" s="65">
        <v>1</v>
      </c>
      <c r="F1699" s="66">
        <v>11.06</v>
      </c>
      <c r="G1699" s="66">
        <v>11.06</v>
      </c>
    </row>
    <row r="1700" spans="1:7" ht="15" customHeight="1">
      <c r="A1700" s="67"/>
      <c r="B1700" s="67"/>
      <c r="C1700" s="67"/>
      <c r="D1700" s="67"/>
      <c r="E1700" s="267" t="s">
        <v>1440</v>
      </c>
      <c r="F1700" s="267"/>
      <c r="G1700" s="68">
        <v>11.06</v>
      </c>
    </row>
    <row r="1701" spans="1:7" ht="15" customHeight="1">
      <c r="A1701" s="67"/>
      <c r="B1701" s="67"/>
      <c r="C1701" s="67"/>
      <c r="D1701" s="67"/>
      <c r="E1701" s="284" t="s">
        <v>1441</v>
      </c>
      <c r="F1701" s="284"/>
      <c r="G1701" s="69">
        <v>70.849999999999994</v>
      </c>
    </row>
    <row r="1702" spans="1:7" ht="9.9499999999999993" customHeight="1">
      <c r="A1702" s="67"/>
      <c r="B1702" s="67"/>
      <c r="C1702" s="67"/>
      <c r="D1702" s="67"/>
      <c r="E1702" s="285"/>
      <c r="F1702" s="285"/>
      <c r="G1702" s="285"/>
    </row>
    <row r="1703" spans="1:7" ht="20.100000000000001" customHeight="1">
      <c r="A1703" s="265" t="s">
        <v>2020</v>
      </c>
      <c r="B1703" s="265"/>
      <c r="C1703" s="265"/>
      <c r="D1703" s="265"/>
      <c r="E1703" s="265"/>
      <c r="F1703" s="265"/>
      <c r="G1703" s="265"/>
    </row>
    <row r="1704" spans="1:7" ht="15" customHeight="1">
      <c r="A1704" s="266" t="s">
        <v>1406</v>
      </c>
      <c r="B1704" s="266"/>
      <c r="C1704" s="62" t="s">
        <v>4</v>
      </c>
      <c r="D1704" s="62" t="s">
        <v>1407</v>
      </c>
      <c r="E1704" s="62" t="s">
        <v>1408</v>
      </c>
      <c r="F1704" s="62" t="s">
        <v>1409</v>
      </c>
      <c r="G1704" s="62" t="s">
        <v>1410</v>
      </c>
    </row>
    <row r="1705" spans="1:7" ht="29.1" customHeight="1">
      <c r="A1705" s="63" t="s">
        <v>2021</v>
      </c>
      <c r="B1705" s="64" t="s">
        <v>2022</v>
      </c>
      <c r="C1705" s="63" t="s">
        <v>1627</v>
      </c>
      <c r="D1705" s="63" t="s">
        <v>23</v>
      </c>
      <c r="E1705" s="65">
        <v>1</v>
      </c>
      <c r="F1705" s="66">
        <v>82.19</v>
      </c>
      <c r="G1705" s="66">
        <v>82.19</v>
      </c>
    </row>
    <row r="1706" spans="1:7" ht="15" customHeight="1">
      <c r="A1706" s="67"/>
      <c r="B1706" s="67"/>
      <c r="C1706" s="67"/>
      <c r="D1706" s="67"/>
      <c r="E1706" s="267" t="s">
        <v>1425</v>
      </c>
      <c r="F1706" s="267"/>
      <c r="G1706" s="68">
        <v>82.19</v>
      </c>
    </row>
    <row r="1707" spans="1:7" ht="15" customHeight="1">
      <c r="A1707" s="266" t="s">
        <v>1426</v>
      </c>
      <c r="B1707" s="266"/>
      <c r="C1707" s="62" t="s">
        <v>4</v>
      </c>
      <c r="D1707" s="62" t="s">
        <v>1407</v>
      </c>
      <c r="E1707" s="62" t="s">
        <v>1408</v>
      </c>
      <c r="F1707" s="62" t="s">
        <v>1409</v>
      </c>
      <c r="G1707" s="62" t="s">
        <v>1410</v>
      </c>
    </row>
    <row r="1708" spans="1:7" ht="21" customHeight="1">
      <c r="A1708" s="63" t="s">
        <v>1728</v>
      </c>
      <c r="B1708" s="64" t="s">
        <v>1729</v>
      </c>
      <c r="C1708" s="63" t="s">
        <v>13</v>
      </c>
      <c r="D1708" s="63" t="s">
        <v>1429</v>
      </c>
      <c r="E1708" s="65">
        <v>0.5</v>
      </c>
      <c r="F1708" s="66">
        <v>27.51</v>
      </c>
      <c r="G1708" s="66">
        <v>13.75</v>
      </c>
    </row>
    <row r="1709" spans="1:7" ht="21" customHeight="1">
      <c r="A1709" s="63" t="s">
        <v>2023</v>
      </c>
      <c r="B1709" s="64" t="s">
        <v>2024</v>
      </c>
      <c r="C1709" s="63" t="s">
        <v>13</v>
      </c>
      <c r="D1709" s="63" t="s">
        <v>1429</v>
      </c>
      <c r="E1709" s="65">
        <v>0.5</v>
      </c>
      <c r="F1709" s="66">
        <v>37.549999999999997</v>
      </c>
      <c r="G1709" s="66">
        <v>18.77</v>
      </c>
    </row>
    <row r="1710" spans="1:7" ht="18" customHeight="1">
      <c r="A1710" s="67"/>
      <c r="B1710" s="67"/>
      <c r="C1710" s="67"/>
      <c r="D1710" s="67"/>
      <c r="E1710" s="267" t="s">
        <v>1436</v>
      </c>
      <c r="F1710" s="267"/>
      <c r="G1710" s="68">
        <v>32.520000000000003</v>
      </c>
    </row>
    <row r="1711" spans="1:7" ht="15" customHeight="1">
      <c r="A1711" s="67"/>
      <c r="B1711" s="67"/>
      <c r="C1711" s="67"/>
      <c r="D1711" s="67"/>
      <c r="E1711" s="284" t="s">
        <v>1441</v>
      </c>
      <c r="F1711" s="284"/>
      <c r="G1711" s="69">
        <v>114.71</v>
      </c>
    </row>
    <row r="1712" spans="1:7" ht="9.9499999999999993" customHeight="1">
      <c r="A1712" s="67"/>
      <c r="B1712" s="67"/>
      <c r="C1712" s="67"/>
      <c r="D1712" s="67"/>
      <c r="E1712" s="285"/>
      <c r="F1712" s="285"/>
      <c r="G1712" s="285"/>
    </row>
    <row r="1713" spans="1:7" ht="20.100000000000001" customHeight="1">
      <c r="A1713" s="265" t="s">
        <v>2025</v>
      </c>
      <c r="B1713" s="265"/>
      <c r="C1713" s="265"/>
      <c r="D1713" s="265"/>
      <c r="E1713" s="265"/>
      <c r="F1713" s="265"/>
      <c r="G1713" s="265"/>
    </row>
    <row r="1714" spans="1:7" ht="15" customHeight="1">
      <c r="A1714" s="266" t="s">
        <v>1406</v>
      </c>
      <c r="B1714" s="266"/>
      <c r="C1714" s="62" t="s">
        <v>4</v>
      </c>
      <c r="D1714" s="62" t="s">
        <v>1407</v>
      </c>
      <c r="E1714" s="62" t="s">
        <v>1408</v>
      </c>
      <c r="F1714" s="62" t="s">
        <v>1409</v>
      </c>
      <c r="G1714" s="62" t="s">
        <v>1410</v>
      </c>
    </row>
    <row r="1715" spans="1:7" ht="29.1" customHeight="1">
      <c r="A1715" s="63" t="s">
        <v>2026</v>
      </c>
      <c r="B1715" s="64" t="s">
        <v>2027</v>
      </c>
      <c r="C1715" s="63" t="s">
        <v>1627</v>
      </c>
      <c r="D1715" s="63" t="s">
        <v>14</v>
      </c>
      <c r="E1715" s="65">
        <v>1</v>
      </c>
      <c r="F1715" s="66">
        <v>8859.23</v>
      </c>
      <c r="G1715" s="66">
        <v>8859.23</v>
      </c>
    </row>
    <row r="1716" spans="1:7" ht="15" customHeight="1">
      <c r="A1716" s="67"/>
      <c r="B1716" s="67"/>
      <c r="C1716" s="67"/>
      <c r="D1716" s="67"/>
      <c r="E1716" s="267" t="s">
        <v>1425</v>
      </c>
      <c r="F1716" s="267"/>
      <c r="G1716" s="68">
        <v>8859.23</v>
      </c>
    </row>
    <row r="1717" spans="1:7" ht="15" customHeight="1">
      <c r="A1717" s="266" t="s">
        <v>1426</v>
      </c>
      <c r="B1717" s="266"/>
      <c r="C1717" s="62" t="s">
        <v>4</v>
      </c>
      <c r="D1717" s="62" t="s">
        <v>1407</v>
      </c>
      <c r="E1717" s="62" t="s">
        <v>1408</v>
      </c>
      <c r="F1717" s="62" t="s">
        <v>1409</v>
      </c>
      <c r="G1717" s="62" t="s">
        <v>1410</v>
      </c>
    </row>
    <row r="1718" spans="1:7" ht="21" customHeight="1">
      <c r="A1718" s="63" t="s">
        <v>1728</v>
      </c>
      <c r="B1718" s="64" t="s">
        <v>1729</v>
      </c>
      <c r="C1718" s="63" t="s">
        <v>13</v>
      </c>
      <c r="D1718" s="63" t="s">
        <v>1429</v>
      </c>
      <c r="E1718" s="65">
        <v>1.5</v>
      </c>
      <c r="F1718" s="66">
        <v>27.51</v>
      </c>
      <c r="G1718" s="66">
        <v>41.26</v>
      </c>
    </row>
    <row r="1719" spans="1:7" ht="21" customHeight="1">
      <c r="A1719" s="63" t="s">
        <v>2023</v>
      </c>
      <c r="B1719" s="64" t="s">
        <v>2024</v>
      </c>
      <c r="C1719" s="63" t="s">
        <v>13</v>
      </c>
      <c r="D1719" s="63" t="s">
        <v>1429</v>
      </c>
      <c r="E1719" s="65">
        <v>1</v>
      </c>
      <c r="F1719" s="66">
        <v>37.549999999999997</v>
      </c>
      <c r="G1719" s="66">
        <v>37.549999999999997</v>
      </c>
    </row>
    <row r="1720" spans="1:7" ht="18" customHeight="1">
      <c r="A1720" s="67"/>
      <c r="B1720" s="67"/>
      <c r="C1720" s="67"/>
      <c r="D1720" s="67"/>
      <c r="E1720" s="267" t="s">
        <v>1436</v>
      </c>
      <c r="F1720" s="267"/>
      <c r="G1720" s="68">
        <v>78.81</v>
      </c>
    </row>
    <row r="1721" spans="1:7" ht="15" customHeight="1">
      <c r="A1721" s="67"/>
      <c r="B1721" s="67"/>
      <c r="C1721" s="67"/>
      <c r="D1721" s="67"/>
      <c r="E1721" s="284" t="s">
        <v>1441</v>
      </c>
      <c r="F1721" s="284"/>
      <c r="G1721" s="69">
        <v>8938.0400000000009</v>
      </c>
    </row>
    <row r="1722" spans="1:7" ht="9.9499999999999993" customHeight="1">
      <c r="A1722" s="67"/>
      <c r="B1722" s="67"/>
      <c r="C1722" s="67"/>
      <c r="D1722" s="67"/>
      <c r="E1722" s="285"/>
      <c r="F1722" s="285"/>
      <c r="G1722" s="285"/>
    </row>
    <row r="1723" spans="1:7" ht="20.100000000000001" customHeight="1">
      <c r="A1723" s="265" t="s">
        <v>2028</v>
      </c>
      <c r="B1723" s="265"/>
      <c r="C1723" s="265"/>
      <c r="D1723" s="265"/>
      <c r="E1723" s="265"/>
      <c r="F1723" s="265"/>
      <c r="G1723" s="265"/>
    </row>
    <row r="1724" spans="1:7" ht="15" customHeight="1">
      <c r="A1724" s="266" t="s">
        <v>1443</v>
      </c>
      <c r="B1724" s="266"/>
      <c r="C1724" s="62" t="s">
        <v>4</v>
      </c>
      <c r="D1724" s="62" t="s">
        <v>1407</v>
      </c>
      <c r="E1724" s="62" t="s">
        <v>1408</v>
      </c>
      <c r="F1724" s="62" t="s">
        <v>1409</v>
      </c>
      <c r="G1724" s="62" t="s">
        <v>1410</v>
      </c>
    </row>
    <row r="1725" spans="1:7" ht="45.95" customHeight="1">
      <c r="A1725" s="63" t="s">
        <v>2029</v>
      </c>
      <c r="B1725" s="64" t="s">
        <v>2030</v>
      </c>
      <c r="C1725" s="63" t="s">
        <v>1627</v>
      </c>
      <c r="D1725" s="63" t="s">
        <v>21</v>
      </c>
      <c r="E1725" s="65">
        <v>1</v>
      </c>
      <c r="F1725" s="66">
        <v>419.75</v>
      </c>
      <c r="G1725" s="66">
        <v>419.75</v>
      </c>
    </row>
    <row r="1726" spans="1:7" ht="15" customHeight="1">
      <c r="A1726" s="67"/>
      <c r="B1726" s="67"/>
      <c r="C1726" s="67"/>
      <c r="D1726" s="67"/>
      <c r="E1726" s="267" t="s">
        <v>1446</v>
      </c>
      <c r="F1726" s="267"/>
      <c r="G1726" s="68">
        <v>419.75</v>
      </c>
    </row>
    <row r="1727" spans="1:7" ht="15" customHeight="1">
      <c r="A1727" s="266" t="s">
        <v>1426</v>
      </c>
      <c r="B1727" s="266"/>
      <c r="C1727" s="62" t="s">
        <v>4</v>
      </c>
      <c r="D1727" s="62" t="s">
        <v>1407</v>
      </c>
      <c r="E1727" s="62" t="s">
        <v>1408</v>
      </c>
      <c r="F1727" s="62" t="s">
        <v>1409</v>
      </c>
      <c r="G1727" s="62" t="s">
        <v>1410</v>
      </c>
    </row>
    <row r="1728" spans="1:7" ht="21" customHeight="1">
      <c r="A1728" s="63" t="s">
        <v>1864</v>
      </c>
      <c r="B1728" s="64" t="s">
        <v>1865</v>
      </c>
      <c r="C1728" s="63" t="s">
        <v>13</v>
      </c>
      <c r="D1728" s="63" t="s">
        <v>1429</v>
      </c>
      <c r="E1728" s="65">
        <v>0.8</v>
      </c>
      <c r="F1728" s="66">
        <v>28.03</v>
      </c>
      <c r="G1728" s="66">
        <v>22.42</v>
      </c>
    </row>
    <row r="1729" spans="1:7" ht="15" customHeight="1">
      <c r="A1729" s="63" t="s">
        <v>1866</v>
      </c>
      <c r="B1729" s="64" t="s">
        <v>1867</v>
      </c>
      <c r="C1729" s="63" t="s">
        <v>13</v>
      </c>
      <c r="D1729" s="63" t="s">
        <v>1429</v>
      </c>
      <c r="E1729" s="65">
        <v>0.8</v>
      </c>
      <c r="F1729" s="66">
        <v>34.11</v>
      </c>
      <c r="G1729" s="66">
        <v>27.28</v>
      </c>
    </row>
    <row r="1730" spans="1:7" ht="18" customHeight="1">
      <c r="A1730" s="67"/>
      <c r="B1730" s="67"/>
      <c r="C1730" s="67"/>
      <c r="D1730" s="67"/>
      <c r="E1730" s="267" t="s">
        <v>1436</v>
      </c>
      <c r="F1730" s="267"/>
      <c r="G1730" s="68">
        <v>49.7</v>
      </c>
    </row>
    <row r="1731" spans="1:7" ht="15" customHeight="1">
      <c r="A1731" s="67"/>
      <c r="B1731" s="67"/>
      <c r="C1731" s="67"/>
      <c r="D1731" s="67"/>
      <c r="E1731" s="284" t="s">
        <v>1441</v>
      </c>
      <c r="F1731" s="284"/>
      <c r="G1731" s="69">
        <v>469.45</v>
      </c>
    </row>
    <row r="1732" spans="1:7" ht="9.9499999999999993" customHeight="1">
      <c r="A1732" s="67"/>
      <c r="B1732" s="67"/>
      <c r="C1732" s="67"/>
      <c r="D1732" s="67"/>
      <c r="E1732" s="285"/>
      <c r="F1732" s="285"/>
      <c r="G1732" s="285"/>
    </row>
    <row r="1733" spans="1:7" ht="20.100000000000001" customHeight="1">
      <c r="A1733" s="265" t="s">
        <v>2031</v>
      </c>
      <c r="B1733" s="265"/>
      <c r="C1733" s="265"/>
      <c r="D1733" s="265"/>
      <c r="E1733" s="265"/>
      <c r="F1733" s="265"/>
      <c r="G1733" s="265"/>
    </row>
    <row r="1734" spans="1:7" ht="15" customHeight="1">
      <c r="A1734" s="266" t="s">
        <v>1406</v>
      </c>
      <c r="B1734" s="266"/>
      <c r="C1734" s="62" t="s">
        <v>4</v>
      </c>
      <c r="D1734" s="62" t="s">
        <v>1407</v>
      </c>
      <c r="E1734" s="62" t="s">
        <v>1408</v>
      </c>
      <c r="F1734" s="62" t="s">
        <v>1409</v>
      </c>
      <c r="G1734" s="62" t="s">
        <v>1410</v>
      </c>
    </row>
    <row r="1735" spans="1:7" ht="29.1" customHeight="1">
      <c r="A1735" s="63" t="s">
        <v>2032</v>
      </c>
      <c r="B1735" s="64" t="s">
        <v>2033</v>
      </c>
      <c r="C1735" s="63" t="s">
        <v>1627</v>
      </c>
      <c r="D1735" s="63" t="s">
        <v>21</v>
      </c>
      <c r="E1735" s="65">
        <v>4</v>
      </c>
      <c r="F1735" s="66">
        <v>30.98</v>
      </c>
      <c r="G1735" s="66">
        <v>123.92</v>
      </c>
    </row>
    <row r="1736" spans="1:7" ht="29.1" customHeight="1">
      <c r="A1736" s="63" t="s">
        <v>2034</v>
      </c>
      <c r="B1736" s="64" t="s">
        <v>2035</v>
      </c>
      <c r="C1736" s="63" t="s">
        <v>1627</v>
      </c>
      <c r="D1736" s="63" t="s">
        <v>21</v>
      </c>
      <c r="E1736" s="65">
        <v>1</v>
      </c>
      <c r="F1736" s="66">
        <v>9.01</v>
      </c>
      <c r="G1736" s="66">
        <v>9.01</v>
      </c>
    </row>
    <row r="1737" spans="1:7" ht="29.1" customHeight="1">
      <c r="A1737" s="63" t="s">
        <v>2036</v>
      </c>
      <c r="B1737" s="64" t="s">
        <v>2037</v>
      </c>
      <c r="C1737" s="63" t="s">
        <v>1627</v>
      </c>
      <c r="D1737" s="63" t="s">
        <v>21</v>
      </c>
      <c r="E1737" s="65">
        <v>1</v>
      </c>
      <c r="F1737" s="66">
        <v>2.33</v>
      </c>
      <c r="G1737" s="66">
        <v>2.33</v>
      </c>
    </row>
    <row r="1738" spans="1:7" ht="29.1" customHeight="1">
      <c r="A1738" s="63" t="s">
        <v>2038</v>
      </c>
      <c r="B1738" s="64" t="s">
        <v>2039</v>
      </c>
      <c r="C1738" s="63" t="s">
        <v>1627</v>
      </c>
      <c r="D1738" s="63" t="s">
        <v>21</v>
      </c>
      <c r="E1738" s="65">
        <v>1</v>
      </c>
      <c r="F1738" s="66">
        <v>20.56</v>
      </c>
      <c r="G1738" s="66">
        <v>20.56</v>
      </c>
    </row>
    <row r="1739" spans="1:7" ht="29.1" customHeight="1">
      <c r="A1739" s="63" t="s">
        <v>2040</v>
      </c>
      <c r="B1739" s="64" t="s">
        <v>2041</v>
      </c>
      <c r="C1739" s="63" t="s">
        <v>1627</v>
      </c>
      <c r="D1739" s="63" t="s">
        <v>21</v>
      </c>
      <c r="E1739" s="65">
        <v>1</v>
      </c>
      <c r="F1739" s="66">
        <v>16.43</v>
      </c>
      <c r="G1739" s="66">
        <v>16.43</v>
      </c>
    </row>
    <row r="1740" spans="1:7" ht="29.1" customHeight="1">
      <c r="A1740" s="63" t="s">
        <v>2042</v>
      </c>
      <c r="B1740" s="64" t="s">
        <v>2043</v>
      </c>
      <c r="C1740" s="63" t="s">
        <v>1627</v>
      </c>
      <c r="D1740" s="63" t="s">
        <v>21</v>
      </c>
      <c r="E1740" s="65">
        <v>1</v>
      </c>
      <c r="F1740" s="66">
        <v>25.91</v>
      </c>
      <c r="G1740" s="66">
        <v>25.91</v>
      </c>
    </row>
    <row r="1741" spans="1:7" ht="29.1" customHeight="1">
      <c r="A1741" s="63" t="s">
        <v>2044</v>
      </c>
      <c r="B1741" s="64" t="s">
        <v>2045</v>
      </c>
      <c r="C1741" s="63" t="s">
        <v>1627</v>
      </c>
      <c r="D1741" s="63" t="s">
        <v>21</v>
      </c>
      <c r="E1741" s="65">
        <v>2</v>
      </c>
      <c r="F1741" s="66">
        <v>4.4800000000000004</v>
      </c>
      <c r="G1741" s="66">
        <v>8.9600000000000009</v>
      </c>
    </row>
    <row r="1742" spans="1:7" ht="15" customHeight="1">
      <c r="A1742" s="67"/>
      <c r="B1742" s="67"/>
      <c r="C1742" s="67"/>
      <c r="D1742" s="67"/>
      <c r="E1742" s="267" t="s">
        <v>1425</v>
      </c>
      <c r="F1742" s="267"/>
      <c r="G1742" s="68">
        <v>207.12</v>
      </c>
    </row>
    <row r="1743" spans="1:7" ht="15" customHeight="1">
      <c r="A1743" s="266" t="s">
        <v>1426</v>
      </c>
      <c r="B1743" s="266"/>
      <c r="C1743" s="62" t="s">
        <v>4</v>
      </c>
      <c r="D1743" s="62" t="s">
        <v>1407</v>
      </c>
      <c r="E1743" s="62" t="s">
        <v>1408</v>
      </c>
      <c r="F1743" s="62" t="s">
        <v>1409</v>
      </c>
      <c r="G1743" s="62" t="s">
        <v>1410</v>
      </c>
    </row>
    <row r="1744" spans="1:7" ht="21" customHeight="1">
      <c r="A1744" s="63" t="s">
        <v>1864</v>
      </c>
      <c r="B1744" s="64" t="s">
        <v>1865</v>
      </c>
      <c r="C1744" s="63" t="s">
        <v>13</v>
      </c>
      <c r="D1744" s="63" t="s">
        <v>1429</v>
      </c>
      <c r="E1744" s="65">
        <v>2.5</v>
      </c>
      <c r="F1744" s="66">
        <v>28.03</v>
      </c>
      <c r="G1744" s="66">
        <v>70.069999999999993</v>
      </c>
    </row>
    <row r="1745" spans="1:7" ht="15" customHeight="1">
      <c r="A1745" s="63" t="s">
        <v>1866</v>
      </c>
      <c r="B1745" s="64" t="s">
        <v>1867</v>
      </c>
      <c r="C1745" s="63" t="s">
        <v>13</v>
      </c>
      <c r="D1745" s="63" t="s">
        <v>1429</v>
      </c>
      <c r="E1745" s="65">
        <v>2.5</v>
      </c>
      <c r="F1745" s="66">
        <v>34.11</v>
      </c>
      <c r="G1745" s="66">
        <v>85.27</v>
      </c>
    </row>
    <row r="1746" spans="1:7" ht="18" customHeight="1">
      <c r="A1746" s="67"/>
      <c r="B1746" s="67"/>
      <c r="C1746" s="67"/>
      <c r="D1746" s="67"/>
      <c r="E1746" s="267" t="s">
        <v>1436</v>
      </c>
      <c r="F1746" s="267"/>
      <c r="G1746" s="68">
        <v>155.34</v>
      </c>
    </row>
    <row r="1747" spans="1:7" ht="15" customHeight="1">
      <c r="A1747" s="67"/>
      <c r="B1747" s="67"/>
      <c r="C1747" s="67"/>
      <c r="D1747" s="67"/>
      <c r="E1747" s="284" t="s">
        <v>1441</v>
      </c>
      <c r="F1747" s="284"/>
      <c r="G1747" s="69">
        <v>362.46</v>
      </c>
    </row>
    <row r="1748" spans="1:7" ht="9.9499999999999993" customHeight="1">
      <c r="A1748" s="67"/>
      <c r="B1748" s="67"/>
      <c r="C1748" s="67"/>
      <c r="D1748" s="67"/>
      <c r="E1748" s="285"/>
      <c r="F1748" s="285"/>
      <c r="G1748" s="285"/>
    </row>
    <row r="1749" spans="1:7" ht="20.100000000000001" customHeight="1">
      <c r="A1749" s="265" t="s">
        <v>2046</v>
      </c>
      <c r="B1749" s="265"/>
      <c r="C1749" s="265"/>
      <c r="D1749" s="265"/>
      <c r="E1749" s="265"/>
      <c r="F1749" s="265"/>
      <c r="G1749" s="265"/>
    </row>
    <row r="1750" spans="1:7" ht="15" customHeight="1">
      <c r="A1750" s="266" t="s">
        <v>1795</v>
      </c>
      <c r="B1750" s="266"/>
      <c r="C1750" s="62" t="s">
        <v>4</v>
      </c>
      <c r="D1750" s="62" t="s">
        <v>1407</v>
      </c>
      <c r="E1750" s="62" t="s">
        <v>1408</v>
      </c>
      <c r="F1750" s="62" t="s">
        <v>1409</v>
      </c>
      <c r="G1750" s="62" t="s">
        <v>1410</v>
      </c>
    </row>
    <row r="1751" spans="1:7" ht="15" customHeight="1">
      <c r="A1751" s="63" t="s">
        <v>2047</v>
      </c>
      <c r="B1751" s="64" t="s">
        <v>2048</v>
      </c>
      <c r="C1751" s="63" t="s">
        <v>22</v>
      </c>
      <c r="D1751" s="63" t="s">
        <v>21</v>
      </c>
      <c r="E1751" s="65">
        <v>1</v>
      </c>
      <c r="F1751" s="66">
        <v>9.57</v>
      </c>
      <c r="G1751" s="66">
        <v>9.57</v>
      </c>
    </row>
    <row r="1752" spans="1:7" ht="15" customHeight="1">
      <c r="A1752" s="67"/>
      <c r="B1752" s="67"/>
      <c r="C1752" s="67"/>
      <c r="D1752" s="67"/>
      <c r="E1752" s="267" t="s">
        <v>1798</v>
      </c>
      <c r="F1752" s="267"/>
      <c r="G1752" s="68">
        <v>9.57</v>
      </c>
    </row>
    <row r="1753" spans="1:7" ht="15" customHeight="1">
      <c r="A1753" s="266" t="s">
        <v>1426</v>
      </c>
      <c r="B1753" s="266"/>
      <c r="C1753" s="62" t="s">
        <v>4</v>
      </c>
      <c r="D1753" s="62" t="s">
        <v>1407</v>
      </c>
      <c r="E1753" s="62" t="s">
        <v>1408</v>
      </c>
      <c r="F1753" s="62" t="s">
        <v>1409</v>
      </c>
      <c r="G1753" s="62" t="s">
        <v>1410</v>
      </c>
    </row>
    <row r="1754" spans="1:7" ht="21" customHeight="1">
      <c r="A1754" s="63" t="s">
        <v>1675</v>
      </c>
      <c r="B1754" s="64" t="s">
        <v>1676</v>
      </c>
      <c r="C1754" s="63" t="s">
        <v>13</v>
      </c>
      <c r="D1754" s="63" t="s">
        <v>1429</v>
      </c>
      <c r="E1754" s="65">
        <v>0.17</v>
      </c>
      <c r="F1754" s="66">
        <v>29.06</v>
      </c>
      <c r="G1754" s="66">
        <v>4.9400000000000004</v>
      </c>
    </row>
    <row r="1755" spans="1:7" ht="15" customHeight="1">
      <c r="A1755" s="63" t="s">
        <v>1866</v>
      </c>
      <c r="B1755" s="64" t="s">
        <v>1867</v>
      </c>
      <c r="C1755" s="63" t="s">
        <v>13</v>
      </c>
      <c r="D1755" s="63" t="s">
        <v>1429</v>
      </c>
      <c r="E1755" s="65">
        <v>0.17</v>
      </c>
      <c r="F1755" s="66">
        <v>34.11</v>
      </c>
      <c r="G1755" s="66">
        <v>5.79</v>
      </c>
    </row>
    <row r="1756" spans="1:7" ht="18" customHeight="1">
      <c r="A1756" s="67"/>
      <c r="B1756" s="67"/>
      <c r="C1756" s="67"/>
      <c r="D1756" s="67"/>
      <c r="E1756" s="267" t="s">
        <v>1436</v>
      </c>
      <c r="F1756" s="267"/>
      <c r="G1756" s="68">
        <v>10.73</v>
      </c>
    </row>
    <row r="1757" spans="1:7" ht="15" customHeight="1">
      <c r="A1757" s="67"/>
      <c r="B1757" s="67"/>
      <c r="C1757" s="67"/>
      <c r="D1757" s="67"/>
      <c r="E1757" s="284" t="s">
        <v>1441</v>
      </c>
      <c r="F1757" s="284"/>
      <c r="G1757" s="69">
        <v>20.3</v>
      </c>
    </row>
    <row r="1758" spans="1:7" ht="9.9499999999999993" customHeight="1">
      <c r="A1758" s="67"/>
      <c r="B1758" s="67"/>
      <c r="C1758" s="67"/>
      <c r="D1758" s="67"/>
      <c r="E1758" s="285"/>
      <c r="F1758" s="285"/>
      <c r="G1758" s="285"/>
    </row>
    <row r="1759" spans="1:7" ht="20.100000000000001" customHeight="1">
      <c r="A1759" s="265" t="s">
        <v>2049</v>
      </c>
      <c r="B1759" s="265"/>
      <c r="C1759" s="265"/>
      <c r="D1759" s="265"/>
      <c r="E1759" s="265"/>
      <c r="F1759" s="265"/>
      <c r="G1759" s="265"/>
    </row>
    <row r="1760" spans="1:7" ht="15" customHeight="1">
      <c r="A1760" s="266" t="s">
        <v>1406</v>
      </c>
      <c r="B1760" s="266"/>
      <c r="C1760" s="62" t="s">
        <v>4</v>
      </c>
      <c r="D1760" s="62" t="s">
        <v>1407</v>
      </c>
      <c r="E1760" s="62" t="s">
        <v>1408</v>
      </c>
      <c r="F1760" s="62" t="s">
        <v>1409</v>
      </c>
      <c r="G1760" s="62" t="s">
        <v>1410</v>
      </c>
    </row>
    <row r="1761" spans="1:7" ht="29.1" customHeight="1">
      <c r="A1761" s="63" t="s">
        <v>2050</v>
      </c>
      <c r="B1761" s="64" t="s">
        <v>2051</v>
      </c>
      <c r="C1761" s="63" t="s">
        <v>1627</v>
      </c>
      <c r="D1761" s="63" t="s">
        <v>21</v>
      </c>
      <c r="E1761" s="65">
        <v>1</v>
      </c>
      <c r="F1761" s="66">
        <v>293.44</v>
      </c>
      <c r="G1761" s="66">
        <v>293.44</v>
      </c>
    </row>
    <row r="1762" spans="1:7" ht="15" customHeight="1">
      <c r="A1762" s="67"/>
      <c r="B1762" s="67"/>
      <c r="C1762" s="67"/>
      <c r="D1762" s="67"/>
      <c r="E1762" s="267" t="s">
        <v>1425</v>
      </c>
      <c r="F1762" s="267"/>
      <c r="G1762" s="68">
        <v>293.44</v>
      </c>
    </row>
    <row r="1763" spans="1:7" ht="15" customHeight="1">
      <c r="A1763" s="266" t="s">
        <v>1426</v>
      </c>
      <c r="B1763" s="266"/>
      <c r="C1763" s="62" t="s">
        <v>4</v>
      </c>
      <c r="D1763" s="62" t="s">
        <v>1407</v>
      </c>
      <c r="E1763" s="62" t="s">
        <v>1408</v>
      </c>
      <c r="F1763" s="62" t="s">
        <v>1409</v>
      </c>
      <c r="G1763" s="62" t="s">
        <v>1410</v>
      </c>
    </row>
    <row r="1764" spans="1:7" ht="15" customHeight="1">
      <c r="A1764" s="63" t="s">
        <v>1866</v>
      </c>
      <c r="B1764" s="64" t="s">
        <v>1867</v>
      </c>
      <c r="C1764" s="63" t="s">
        <v>13</v>
      </c>
      <c r="D1764" s="63" t="s">
        <v>1429</v>
      </c>
      <c r="E1764" s="65">
        <v>0.3</v>
      </c>
      <c r="F1764" s="66">
        <v>34.11</v>
      </c>
      <c r="G1764" s="66">
        <v>10.23</v>
      </c>
    </row>
    <row r="1765" spans="1:7" ht="15" customHeight="1">
      <c r="A1765" s="63" t="s">
        <v>1434</v>
      </c>
      <c r="B1765" s="64" t="s">
        <v>1505</v>
      </c>
      <c r="C1765" s="63" t="s">
        <v>13</v>
      </c>
      <c r="D1765" s="63" t="s">
        <v>1429</v>
      </c>
      <c r="E1765" s="65">
        <v>0.3</v>
      </c>
      <c r="F1765" s="66">
        <v>24.88</v>
      </c>
      <c r="G1765" s="66">
        <v>7.46</v>
      </c>
    </row>
    <row r="1766" spans="1:7" ht="18" customHeight="1">
      <c r="A1766" s="67"/>
      <c r="B1766" s="67"/>
      <c r="C1766" s="67"/>
      <c r="D1766" s="67"/>
      <c r="E1766" s="267" t="s">
        <v>1436</v>
      </c>
      <c r="F1766" s="267"/>
      <c r="G1766" s="68">
        <v>17.690000000000001</v>
      </c>
    </row>
    <row r="1767" spans="1:7" ht="15" customHeight="1">
      <c r="A1767" s="67"/>
      <c r="B1767" s="67"/>
      <c r="C1767" s="67"/>
      <c r="D1767" s="67"/>
      <c r="E1767" s="284" t="s">
        <v>1441</v>
      </c>
      <c r="F1767" s="284"/>
      <c r="G1767" s="69">
        <v>311.13</v>
      </c>
    </row>
    <row r="1768" spans="1:7" ht="9.9499999999999993" customHeight="1">
      <c r="A1768" s="67"/>
      <c r="B1768" s="67"/>
      <c r="C1768" s="67"/>
      <c r="D1768" s="67"/>
      <c r="E1768" s="285"/>
      <c r="F1768" s="285"/>
      <c r="G1768" s="285"/>
    </row>
    <row r="1769" spans="1:7" ht="20.100000000000001" customHeight="1">
      <c r="A1769" s="265" t="s">
        <v>2008</v>
      </c>
      <c r="B1769" s="265"/>
      <c r="C1769" s="265"/>
      <c r="D1769" s="265"/>
      <c r="E1769" s="265"/>
      <c r="F1769" s="265"/>
      <c r="G1769" s="265"/>
    </row>
    <row r="1770" spans="1:7" ht="15" customHeight="1">
      <c r="A1770" s="266" t="s">
        <v>1406</v>
      </c>
      <c r="B1770" s="266"/>
      <c r="C1770" s="62" t="s">
        <v>4</v>
      </c>
      <c r="D1770" s="62" t="s">
        <v>1407</v>
      </c>
      <c r="E1770" s="62" t="s">
        <v>1408</v>
      </c>
      <c r="F1770" s="62" t="s">
        <v>1409</v>
      </c>
      <c r="G1770" s="62" t="s">
        <v>1410</v>
      </c>
    </row>
    <row r="1771" spans="1:7" ht="29.1" customHeight="1">
      <c r="A1771" s="63" t="s">
        <v>2009</v>
      </c>
      <c r="B1771" s="64" t="s">
        <v>2010</v>
      </c>
      <c r="C1771" s="63" t="s">
        <v>13</v>
      </c>
      <c r="D1771" s="63" t="s">
        <v>21</v>
      </c>
      <c r="E1771" s="65">
        <v>1</v>
      </c>
      <c r="F1771" s="66">
        <v>7.5</v>
      </c>
      <c r="G1771" s="66">
        <v>7.5</v>
      </c>
    </row>
    <row r="1772" spans="1:7" ht="15" customHeight="1">
      <c r="A1772" s="67"/>
      <c r="B1772" s="67"/>
      <c r="C1772" s="67"/>
      <c r="D1772" s="67"/>
      <c r="E1772" s="267" t="s">
        <v>1425</v>
      </c>
      <c r="F1772" s="267"/>
      <c r="G1772" s="68">
        <v>7.5</v>
      </c>
    </row>
    <row r="1773" spans="1:7" ht="15" customHeight="1">
      <c r="A1773" s="266" t="s">
        <v>1426</v>
      </c>
      <c r="B1773" s="266"/>
      <c r="C1773" s="62" t="s">
        <v>4</v>
      </c>
      <c r="D1773" s="62" t="s">
        <v>1407</v>
      </c>
      <c r="E1773" s="62" t="s">
        <v>1408</v>
      </c>
      <c r="F1773" s="62" t="s">
        <v>1409</v>
      </c>
      <c r="G1773" s="62" t="s">
        <v>1410</v>
      </c>
    </row>
    <row r="1774" spans="1:7" ht="21" customHeight="1">
      <c r="A1774" s="63" t="s">
        <v>1675</v>
      </c>
      <c r="B1774" s="64" t="s">
        <v>1676</v>
      </c>
      <c r="C1774" s="63" t="s">
        <v>13</v>
      </c>
      <c r="D1774" s="63" t="s">
        <v>1429</v>
      </c>
      <c r="E1774" s="65">
        <v>0.2</v>
      </c>
      <c r="F1774" s="66">
        <v>29.06</v>
      </c>
      <c r="G1774" s="66">
        <v>5.81</v>
      </c>
    </row>
    <row r="1775" spans="1:7" ht="15" customHeight="1">
      <c r="A1775" s="63" t="s">
        <v>1866</v>
      </c>
      <c r="B1775" s="64" t="s">
        <v>1867</v>
      </c>
      <c r="C1775" s="63" t="s">
        <v>13</v>
      </c>
      <c r="D1775" s="63" t="s">
        <v>1429</v>
      </c>
      <c r="E1775" s="65">
        <v>0.2</v>
      </c>
      <c r="F1775" s="66">
        <v>34.11</v>
      </c>
      <c r="G1775" s="66">
        <v>6.82</v>
      </c>
    </row>
    <row r="1776" spans="1:7" ht="18" customHeight="1">
      <c r="A1776" s="67"/>
      <c r="B1776" s="67"/>
      <c r="C1776" s="67"/>
      <c r="D1776" s="67"/>
      <c r="E1776" s="267" t="s">
        <v>1436</v>
      </c>
      <c r="F1776" s="267"/>
      <c r="G1776" s="68">
        <v>12.63</v>
      </c>
    </row>
    <row r="1777" spans="1:7" ht="15" customHeight="1">
      <c r="A1777" s="67"/>
      <c r="B1777" s="67"/>
      <c r="C1777" s="67"/>
      <c r="D1777" s="67"/>
      <c r="E1777" s="284" t="s">
        <v>1441</v>
      </c>
      <c r="F1777" s="284"/>
      <c r="G1777" s="69">
        <v>20.13</v>
      </c>
    </row>
    <row r="1778" spans="1:7" ht="9.9499999999999993" customHeight="1">
      <c r="A1778" s="67"/>
      <c r="B1778" s="67"/>
      <c r="C1778" s="67"/>
      <c r="D1778" s="67"/>
      <c r="E1778" s="285"/>
      <c r="F1778" s="285"/>
      <c r="G1778" s="285"/>
    </row>
    <row r="1779" spans="1:7" ht="20.100000000000001" customHeight="1">
      <c r="A1779" s="265" t="s">
        <v>2052</v>
      </c>
      <c r="B1779" s="265"/>
      <c r="C1779" s="265"/>
      <c r="D1779" s="265"/>
      <c r="E1779" s="265"/>
      <c r="F1779" s="265"/>
      <c r="G1779" s="265"/>
    </row>
    <row r="1780" spans="1:7" ht="15" customHeight="1">
      <c r="A1780" s="266" t="s">
        <v>1406</v>
      </c>
      <c r="B1780" s="266"/>
      <c r="C1780" s="62" t="s">
        <v>4</v>
      </c>
      <c r="D1780" s="62" t="s">
        <v>1407</v>
      </c>
      <c r="E1780" s="62" t="s">
        <v>1408</v>
      </c>
      <c r="F1780" s="62" t="s">
        <v>1409</v>
      </c>
      <c r="G1780" s="62" t="s">
        <v>1410</v>
      </c>
    </row>
    <row r="1781" spans="1:7" ht="29.1" customHeight="1">
      <c r="A1781" s="63" t="s">
        <v>2053</v>
      </c>
      <c r="B1781" s="64" t="s">
        <v>2054</v>
      </c>
      <c r="C1781" s="63" t="s">
        <v>1627</v>
      </c>
      <c r="D1781" s="63" t="s">
        <v>21</v>
      </c>
      <c r="E1781" s="65">
        <v>1</v>
      </c>
      <c r="F1781" s="66">
        <v>39.369999999999997</v>
      </c>
      <c r="G1781" s="66">
        <v>39.369999999999997</v>
      </c>
    </row>
    <row r="1782" spans="1:7" ht="29.1" customHeight="1">
      <c r="A1782" s="63" t="s">
        <v>2055</v>
      </c>
      <c r="B1782" s="64" t="s">
        <v>2056</v>
      </c>
      <c r="C1782" s="63" t="s">
        <v>1627</v>
      </c>
      <c r="D1782" s="63" t="s">
        <v>21</v>
      </c>
      <c r="E1782" s="65">
        <v>0.02</v>
      </c>
      <c r="F1782" s="66">
        <v>159.52000000000001</v>
      </c>
      <c r="G1782" s="66">
        <v>3.19</v>
      </c>
    </row>
    <row r="1783" spans="1:7" ht="15" customHeight="1">
      <c r="A1783" s="67"/>
      <c r="B1783" s="67"/>
      <c r="C1783" s="67"/>
      <c r="D1783" s="67"/>
      <c r="E1783" s="267" t="s">
        <v>1425</v>
      </c>
      <c r="F1783" s="267"/>
      <c r="G1783" s="68">
        <v>42.56</v>
      </c>
    </row>
    <row r="1784" spans="1:7" ht="15" customHeight="1">
      <c r="A1784" s="266" t="s">
        <v>1426</v>
      </c>
      <c r="B1784" s="266"/>
      <c r="C1784" s="62" t="s">
        <v>4</v>
      </c>
      <c r="D1784" s="62" t="s">
        <v>1407</v>
      </c>
      <c r="E1784" s="62" t="s">
        <v>1408</v>
      </c>
      <c r="F1784" s="62" t="s">
        <v>1409</v>
      </c>
      <c r="G1784" s="62" t="s">
        <v>1410</v>
      </c>
    </row>
    <row r="1785" spans="1:7" ht="21" customHeight="1">
      <c r="A1785" s="63" t="s">
        <v>1864</v>
      </c>
      <c r="B1785" s="64" t="s">
        <v>1865</v>
      </c>
      <c r="C1785" s="63" t="s">
        <v>13</v>
      </c>
      <c r="D1785" s="63" t="s">
        <v>1429</v>
      </c>
      <c r="E1785" s="65">
        <v>0.62109999999999999</v>
      </c>
      <c r="F1785" s="66">
        <v>28.03</v>
      </c>
      <c r="G1785" s="66">
        <v>17.399999999999999</v>
      </c>
    </row>
    <row r="1786" spans="1:7" ht="15" customHeight="1">
      <c r="A1786" s="63" t="s">
        <v>1866</v>
      </c>
      <c r="B1786" s="64" t="s">
        <v>1867</v>
      </c>
      <c r="C1786" s="63" t="s">
        <v>13</v>
      </c>
      <c r="D1786" s="63" t="s">
        <v>1429</v>
      </c>
      <c r="E1786" s="65">
        <v>0.62109999999999999</v>
      </c>
      <c r="F1786" s="66">
        <v>34.11</v>
      </c>
      <c r="G1786" s="66">
        <v>21.18</v>
      </c>
    </row>
    <row r="1787" spans="1:7" ht="18" customHeight="1">
      <c r="A1787" s="67"/>
      <c r="B1787" s="67"/>
      <c r="C1787" s="67"/>
      <c r="D1787" s="67"/>
      <c r="E1787" s="267" t="s">
        <v>1436</v>
      </c>
      <c r="F1787" s="267"/>
      <c r="G1787" s="68">
        <v>38.58</v>
      </c>
    </row>
    <row r="1788" spans="1:7" ht="15" customHeight="1">
      <c r="A1788" s="67"/>
      <c r="B1788" s="67"/>
      <c r="C1788" s="67"/>
      <c r="D1788" s="67"/>
      <c r="E1788" s="284" t="s">
        <v>1441</v>
      </c>
      <c r="F1788" s="284"/>
      <c r="G1788" s="69">
        <v>81.14</v>
      </c>
    </row>
    <row r="1789" spans="1:7" ht="9.9499999999999993" customHeight="1">
      <c r="A1789" s="67"/>
      <c r="B1789" s="67"/>
      <c r="C1789" s="67"/>
      <c r="D1789" s="67"/>
      <c r="E1789" s="285"/>
      <c r="F1789" s="285"/>
      <c r="G1789" s="285"/>
    </row>
    <row r="1790" spans="1:7" ht="20.100000000000001" customHeight="1">
      <c r="A1790" s="265" t="s">
        <v>2057</v>
      </c>
      <c r="B1790" s="265"/>
      <c r="C1790" s="265"/>
      <c r="D1790" s="265"/>
      <c r="E1790" s="265"/>
      <c r="F1790" s="265"/>
      <c r="G1790" s="265"/>
    </row>
    <row r="1791" spans="1:7" ht="15" customHeight="1">
      <c r="A1791" s="266" t="s">
        <v>1406</v>
      </c>
      <c r="B1791" s="266"/>
      <c r="C1791" s="62" t="s">
        <v>4</v>
      </c>
      <c r="D1791" s="62" t="s">
        <v>1407</v>
      </c>
      <c r="E1791" s="62" t="s">
        <v>1408</v>
      </c>
      <c r="F1791" s="62" t="s">
        <v>1409</v>
      </c>
      <c r="G1791" s="62" t="s">
        <v>1410</v>
      </c>
    </row>
    <row r="1792" spans="1:7" ht="21" customHeight="1">
      <c r="A1792" s="63" t="s">
        <v>1924</v>
      </c>
      <c r="B1792" s="64" t="s">
        <v>1925</v>
      </c>
      <c r="C1792" s="63" t="s">
        <v>13</v>
      </c>
      <c r="D1792" s="63" t="s">
        <v>56</v>
      </c>
      <c r="E1792" s="65">
        <v>0.85</v>
      </c>
      <c r="F1792" s="66">
        <v>60.32</v>
      </c>
      <c r="G1792" s="66">
        <v>51.27</v>
      </c>
    </row>
    <row r="1793" spans="1:7" ht="21" customHeight="1">
      <c r="A1793" s="63" t="s">
        <v>2058</v>
      </c>
      <c r="B1793" s="64" t="s">
        <v>2059</v>
      </c>
      <c r="C1793" s="63" t="s">
        <v>13</v>
      </c>
      <c r="D1793" s="63" t="s">
        <v>1717</v>
      </c>
      <c r="E1793" s="65">
        <v>0.85</v>
      </c>
      <c r="F1793" s="66">
        <v>54.63</v>
      </c>
      <c r="G1793" s="66">
        <v>46.43</v>
      </c>
    </row>
    <row r="1794" spans="1:7" ht="15" customHeight="1">
      <c r="A1794" s="63" t="s">
        <v>2060</v>
      </c>
      <c r="B1794" s="64" t="s">
        <v>2061</v>
      </c>
      <c r="C1794" s="63" t="s">
        <v>13</v>
      </c>
      <c r="D1794" s="63" t="s">
        <v>21</v>
      </c>
      <c r="E1794" s="65">
        <v>2.1</v>
      </c>
      <c r="F1794" s="66">
        <v>3.98</v>
      </c>
      <c r="G1794" s="66">
        <v>8.35</v>
      </c>
    </row>
    <row r="1795" spans="1:7" ht="15" customHeight="1">
      <c r="A1795" s="63" t="s">
        <v>2062</v>
      </c>
      <c r="B1795" s="64" t="s">
        <v>2063</v>
      </c>
      <c r="C1795" s="63" t="s">
        <v>13</v>
      </c>
      <c r="D1795" s="63" t="s">
        <v>1717</v>
      </c>
      <c r="E1795" s="65">
        <v>0.85</v>
      </c>
      <c r="F1795" s="66">
        <v>36.340000000000003</v>
      </c>
      <c r="G1795" s="66">
        <v>30.88</v>
      </c>
    </row>
    <row r="1796" spans="1:7" ht="21" customHeight="1">
      <c r="A1796" s="63" t="s">
        <v>2064</v>
      </c>
      <c r="B1796" s="64" t="s">
        <v>2065</v>
      </c>
      <c r="C1796" s="63" t="s">
        <v>13</v>
      </c>
      <c r="D1796" s="63" t="s">
        <v>23</v>
      </c>
      <c r="E1796" s="65">
        <v>11</v>
      </c>
      <c r="F1796" s="66">
        <v>115.9</v>
      </c>
      <c r="G1796" s="66">
        <v>1274.9000000000001</v>
      </c>
    </row>
    <row r="1797" spans="1:7" ht="21" customHeight="1">
      <c r="A1797" s="63" t="s">
        <v>2066</v>
      </c>
      <c r="B1797" s="64" t="s">
        <v>2067</v>
      </c>
      <c r="C1797" s="63" t="s">
        <v>13</v>
      </c>
      <c r="D1797" s="63" t="s">
        <v>23</v>
      </c>
      <c r="E1797" s="65">
        <v>10.5</v>
      </c>
      <c r="F1797" s="66">
        <v>133.15</v>
      </c>
      <c r="G1797" s="66">
        <v>1398.07</v>
      </c>
    </row>
    <row r="1798" spans="1:7" ht="15" customHeight="1">
      <c r="A1798" s="67"/>
      <c r="B1798" s="67"/>
      <c r="C1798" s="67"/>
      <c r="D1798" s="67"/>
      <c r="E1798" s="267" t="s">
        <v>1425</v>
      </c>
      <c r="F1798" s="267"/>
      <c r="G1798" s="68">
        <v>2809.9</v>
      </c>
    </row>
    <row r="1799" spans="1:7" ht="15" customHeight="1">
      <c r="A1799" s="266" t="s">
        <v>1426</v>
      </c>
      <c r="B1799" s="266"/>
      <c r="C1799" s="62" t="s">
        <v>4</v>
      </c>
      <c r="D1799" s="62" t="s">
        <v>1407</v>
      </c>
      <c r="E1799" s="62" t="s">
        <v>1408</v>
      </c>
      <c r="F1799" s="62" t="s">
        <v>1409</v>
      </c>
      <c r="G1799" s="62" t="s">
        <v>1410</v>
      </c>
    </row>
    <row r="1800" spans="1:7" ht="15" customHeight="1">
      <c r="A1800" s="63" t="s">
        <v>2068</v>
      </c>
      <c r="B1800" s="64" t="s">
        <v>2069</v>
      </c>
      <c r="C1800" s="63" t="s">
        <v>13</v>
      </c>
      <c r="D1800" s="63" t="s">
        <v>1429</v>
      </c>
      <c r="E1800" s="65">
        <v>3.5</v>
      </c>
      <c r="F1800" s="66">
        <v>29.41</v>
      </c>
      <c r="G1800" s="66">
        <v>102.93</v>
      </c>
    </row>
    <row r="1801" spans="1:7" ht="15" customHeight="1">
      <c r="A1801" s="63" t="s">
        <v>1432</v>
      </c>
      <c r="B1801" s="64" t="s">
        <v>1553</v>
      </c>
      <c r="C1801" s="63" t="s">
        <v>13</v>
      </c>
      <c r="D1801" s="63" t="s">
        <v>1429</v>
      </c>
      <c r="E1801" s="65">
        <v>1.91</v>
      </c>
      <c r="F1801" s="66">
        <v>33.619999999999997</v>
      </c>
      <c r="G1801" s="66">
        <v>64.209999999999994</v>
      </c>
    </row>
    <row r="1802" spans="1:7" ht="15" customHeight="1">
      <c r="A1802" s="63" t="s">
        <v>1756</v>
      </c>
      <c r="B1802" s="64" t="s">
        <v>1757</v>
      </c>
      <c r="C1802" s="63" t="s">
        <v>13</v>
      </c>
      <c r="D1802" s="63" t="s">
        <v>1429</v>
      </c>
      <c r="E1802" s="65">
        <v>3.5</v>
      </c>
      <c r="F1802" s="66">
        <v>35.36</v>
      </c>
      <c r="G1802" s="66">
        <v>123.76</v>
      </c>
    </row>
    <row r="1803" spans="1:7" ht="15" customHeight="1">
      <c r="A1803" s="63" t="s">
        <v>1434</v>
      </c>
      <c r="B1803" s="64" t="s">
        <v>1505</v>
      </c>
      <c r="C1803" s="63" t="s">
        <v>13</v>
      </c>
      <c r="D1803" s="63" t="s">
        <v>1429</v>
      </c>
      <c r="E1803" s="65">
        <v>12.5</v>
      </c>
      <c r="F1803" s="66">
        <v>24.88</v>
      </c>
      <c r="G1803" s="66">
        <v>311</v>
      </c>
    </row>
    <row r="1804" spans="1:7" ht="18" customHeight="1">
      <c r="A1804" s="67"/>
      <c r="B1804" s="67"/>
      <c r="C1804" s="67"/>
      <c r="D1804" s="67"/>
      <c r="E1804" s="267" t="s">
        <v>1436</v>
      </c>
      <c r="F1804" s="267"/>
      <c r="G1804" s="68">
        <v>601.9</v>
      </c>
    </row>
    <row r="1805" spans="1:7" ht="15" customHeight="1">
      <c r="A1805" s="266" t="s">
        <v>1437</v>
      </c>
      <c r="B1805" s="266"/>
      <c r="C1805" s="62" t="s">
        <v>4</v>
      </c>
      <c r="D1805" s="62" t="s">
        <v>1407</v>
      </c>
      <c r="E1805" s="62" t="s">
        <v>1408</v>
      </c>
      <c r="F1805" s="62" t="s">
        <v>1409</v>
      </c>
      <c r="G1805" s="62" t="s">
        <v>1410</v>
      </c>
    </row>
    <row r="1806" spans="1:7" ht="29.1" customHeight="1">
      <c r="A1806" s="63" t="s">
        <v>2070</v>
      </c>
      <c r="B1806" s="64" t="s">
        <v>2071</v>
      </c>
      <c r="C1806" s="63" t="s">
        <v>13</v>
      </c>
      <c r="D1806" s="63" t="s">
        <v>1429</v>
      </c>
      <c r="E1806" s="65">
        <v>0.85</v>
      </c>
      <c r="F1806" s="66">
        <v>0.73</v>
      </c>
      <c r="G1806" s="66">
        <v>0.62</v>
      </c>
    </row>
    <row r="1807" spans="1:7" ht="15" customHeight="1">
      <c r="A1807" s="67"/>
      <c r="B1807" s="67"/>
      <c r="C1807" s="67"/>
      <c r="D1807" s="67"/>
      <c r="E1807" s="267" t="s">
        <v>1440</v>
      </c>
      <c r="F1807" s="267"/>
      <c r="G1807" s="68">
        <v>0.62</v>
      </c>
    </row>
    <row r="1808" spans="1:7" ht="15" customHeight="1">
      <c r="A1808" s="67"/>
      <c r="B1808" s="67"/>
      <c r="C1808" s="67"/>
      <c r="D1808" s="67"/>
      <c r="E1808" s="284" t="s">
        <v>1441</v>
      </c>
      <c r="F1808" s="284"/>
      <c r="G1808" s="69">
        <v>3412.42</v>
      </c>
    </row>
    <row r="1809" spans="1:7" ht="9.9499999999999993" customHeight="1">
      <c r="A1809" s="67"/>
      <c r="B1809" s="67"/>
      <c r="C1809" s="67"/>
      <c r="D1809" s="67"/>
      <c r="E1809" s="285"/>
      <c r="F1809" s="285"/>
      <c r="G1809" s="285"/>
    </row>
    <row r="1810" spans="1:7" ht="20.100000000000001" customHeight="1">
      <c r="A1810" s="265" t="s">
        <v>2072</v>
      </c>
      <c r="B1810" s="265"/>
      <c r="C1810" s="265"/>
      <c r="D1810" s="265"/>
      <c r="E1810" s="265"/>
      <c r="F1810" s="265"/>
      <c r="G1810" s="265"/>
    </row>
    <row r="1811" spans="1:7" ht="15" customHeight="1">
      <c r="A1811" s="266" t="s">
        <v>1406</v>
      </c>
      <c r="B1811" s="266"/>
      <c r="C1811" s="62" t="s">
        <v>4</v>
      </c>
      <c r="D1811" s="62" t="s">
        <v>1407</v>
      </c>
      <c r="E1811" s="62" t="s">
        <v>1408</v>
      </c>
      <c r="F1811" s="62" t="s">
        <v>1409</v>
      </c>
      <c r="G1811" s="62" t="s">
        <v>1410</v>
      </c>
    </row>
    <row r="1812" spans="1:7" ht="29.1" customHeight="1">
      <c r="A1812" s="63" t="s">
        <v>2073</v>
      </c>
      <c r="B1812" s="64" t="s">
        <v>2074</v>
      </c>
      <c r="C1812" s="63" t="s">
        <v>13</v>
      </c>
      <c r="D1812" s="63" t="s">
        <v>14</v>
      </c>
      <c r="E1812" s="65">
        <v>1.0049999999999999</v>
      </c>
      <c r="F1812" s="66">
        <v>478.73</v>
      </c>
      <c r="G1812" s="66">
        <v>481.12</v>
      </c>
    </row>
    <row r="1813" spans="1:7" ht="15" customHeight="1">
      <c r="A1813" s="63" t="s">
        <v>1856</v>
      </c>
      <c r="B1813" s="64" t="s">
        <v>1857</v>
      </c>
      <c r="C1813" s="63" t="s">
        <v>13</v>
      </c>
      <c r="D1813" s="63" t="s">
        <v>56</v>
      </c>
      <c r="E1813" s="65">
        <v>0.52280000000000004</v>
      </c>
      <c r="F1813" s="66">
        <v>33.200000000000003</v>
      </c>
      <c r="G1813" s="66">
        <v>17.350000000000001</v>
      </c>
    </row>
    <row r="1814" spans="1:7" ht="15" customHeight="1">
      <c r="A1814" s="63" t="s">
        <v>1851</v>
      </c>
      <c r="B1814" s="64" t="s">
        <v>1852</v>
      </c>
      <c r="C1814" s="63" t="s">
        <v>13</v>
      </c>
      <c r="D1814" s="63" t="s">
        <v>56</v>
      </c>
      <c r="E1814" s="65">
        <v>2.1100000000000001E-2</v>
      </c>
      <c r="F1814" s="66">
        <v>84.09</v>
      </c>
      <c r="G1814" s="66">
        <v>1.77</v>
      </c>
    </row>
    <row r="1815" spans="1:7" ht="15" customHeight="1">
      <c r="A1815" s="67"/>
      <c r="B1815" s="67"/>
      <c r="C1815" s="67"/>
      <c r="D1815" s="67"/>
      <c r="E1815" s="267" t="s">
        <v>1425</v>
      </c>
      <c r="F1815" s="267"/>
      <c r="G1815" s="68">
        <v>500.24</v>
      </c>
    </row>
    <row r="1816" spans="1:7" ht="15" customHeight="1">
      <c r="A1816" s="266" t="s">
        <v>1426</v>
      </c>
      <c r="B1816" s="266"/>
      <c r="C1816" s="62" t="s">
        <v>4</v>
      </c>
      <c r="D1816" s="62" t="s">
        <v>1407</v>
      </c>
      <c r="E1816" s="62" t="s">
        <v>1408</v>
      </c>
      <c r="F1816" s="62" t="s">
        <v>1409</v>
      </c>
      <c r="G1816" s="62" t="s">
        <v>1410</v>
      </c>
    </row>
    <row r="1817" spans="1:7" ht="21" customHeight="1">
      <c r="A1817" s="63" t="s">
        <v>1735</v>
      </c>
      <c r="B1817" s="64" t="s">
        <v>1736</v>
      </c>
      <c r="C1817" s="63" t="s">
        <v>13</v>
      </c>
      <c r="D1817" s="63" t="s">
        <v>1429</v>
      </c>
      <c r="E1817" s="65">
        <v>1.4944</v>
      </c>
      <c r="F1817" s="66">
        <v>35.01</v>
      </c>
      <c r="G1817" s="66">
        <v>52.31</v>
      </c>
    </row>
    <row r="1818" spans="1:7" ht="15" customHeight="1">
      <c r="A1818" s="63" t="s">
        <v>1434</v>
      </c>
      <c r="B1818" s="64" t="s">
        <v>1505</v>
      </c>
      <c r="C1818" s="63" t="s">
        <v>13</v>
      </c>
      <c r="D1818" s="63" t="s">
        <v>1429</v>
      </c>
      <c r="E1818" s="65">
        <v>0.98340000000000005</v>
      </c>
      <c r="F1818" s="66">
        <v>24.88</v>
      </c>
      <c r="G1818" s="66">
        <v>24.46</v>
      </c>
    </row>
    <row r="1819" spans="1:7" ht="18" customHeight="1">
      <c r="A1819" s="67"/>
      <c r="B1819" s="67"/>
      <c r="C1819" s="67"/>
      <c r="D1819" s="67"/>
      <c r="E1819" s="267" t="s">
        <v>1436</v>
      </c>
      <c r="F1819" s="267"/>
      <c r="G1819" s="68">
        <v>76.77</v>
      </c>
    </row>
    <row r="1820" spans="1:7" ht="15" customHeight="1">
      <c r="A1820" s="67"/>
      <c r="B1820" s="67"/>
      <c r="C1820" s="67"/>
      <c r="D1820" s="67"/>
      <c r="E1820" s="284" t="s">
        <v>1441</v>
      </c>
      <c r="F1820" s="284"/>
      <c r="G1820" s="69">
        <v>577.01</v>
      </c>
    </row>
    <row r="1821" spans="1:7" ht="9.9499999999999993" customHeight="1">
      <c r="A1821" s="67"/>
      <c r="B1821" s="67"/>
      <c r="C1821" s="67"/>
      <c r="D1821" s="67"/>
      <c r="E1821" s="285"/>
      <c r="F1821" s="285"/>
      <c r="G1821" s="285"/>
    </row>
    <row r="1822" spans="1:7" ht="20.100000000000001" customHeight="1">
      <c r="A1822" s="265" t="s">
        <v>2075</v>
      </c>
      <c r="B1822" s="265"/>
      <c r="C1822" s="265"/>
      <c r="D1822" s="265"/>
      <c r="E1822" s="265"/>
      <c r="F1822" s="265"/>
      <c r="G1822" s="265"/>
    </row>
    <row r="1823" spans="1:7" ht="15" customHeight="1">
      <c r="A1823" s="266" t="s">
        <v>1406</v>
      </c>
      <c r="B1823" s="266"/>
      <c r="C1823" s="62" t="s">
        <v>4</v>
      </c>
      <c r="D1823" s="62" t="s">
        <v>1407</v>
      </c>
      <c r="E1823" s="62" t="s">
        <v>1408</v>
      </c>
      <c r="F1823" s="62" t="s">
        <v>1409</v>
      </c>
      <c r="G1823" s="62" t="s">
        <v>1410</v>
      </c>
    </row>
    <row r="1824" spans="1:7" ht="29.1" customHeight="1">
      <c r="A1824" s="63" t="s">
        <v>1546</v>
      </c>
      <c r="B1824" s="64" t="s">
        <v>1547</v>
      </c>
      <c r="C1824" s="63" t="s">
        <v>13</v>
      </c>
      <c r="D1824" s="63" t="s">
        <v>21</v>
      </c>
      <c r="E1824" s="65">
        <v>6</v>
      </c>
      <c r="F1824" s="66">
        <v>0.73</v>
      </c>
      <c r="G1824" s="66">
        <v>4.38</v>
      </c>
    </row>
    <row r="1825" spans="1:7" ht="29.1" customHeight="1">
      <c r="A1825" s="63" t="s">
        <v>2073</v>
      </c>
      <c r="B1825" s="64" t="s">
        <v>2074</v>
      </c>
      <c r="C1825" s="63" t="s">
        <v>13</v>
      </c>
      <c r="D1825" s="63" t="s">
        <v>14</v>
      </c>
      <c r="E1825" s="65">
        <v>1.1111</v>
      </c>
      <c r="F1825" s="66">
        <v>478.73</v>
      </c>
      <c r="G1825" s="66">
        <v>531.91</v>
      </c>
    </row>
    <row r="1826" spans="1:7" ht="15" customHeight="1">
      <c r="A1826" s="63" t="s">
        <v>1856</v>
      </c>
      <c r="B1826" s="64" t="s">
        <v>1857</v>
      </c>
      <c r="C1826" s="63" t="s">
        <v>13</v>
      </c>
      <c r="D1826" s="63" t="s">
        <v>56</v>
      </c>
      <c r="E1826" s="65">
        <v>0.58079999999999998</v>
      </c>
      <c r="F1826" s="66">
        <v>33.200000000000003</v>
      </c>
      <c r="G1826" s="66">
        <v>19.28</v>
      </c>
    </row>
    <row r="1827" spans="1:7" ht="15" customHeight="1">
      <c r="A1827" s="63" t="s">
        <v>1851</v>
      </c>
      <c r="B1827" s="64" t="s">
        <v>1852</v>
      </c>
      <c r="C1827" s="63" t="s">
        <v>13</v>
      </c>
      <c r="D1827" s="63" t="s">
        <v>56</v>
      </c>
      <c r="E1827" s="65">
        <v>2.3439999999999999E-2</v>
      </c>
      <c r="F1827" s="66">
        <v>84.09</v>
      </c>
      <c r="G1827" s="66">
        <v>1.97</v>
      </c>
    </row>
    <row r="1828" spans="1:7" ht="21" customHeight="1">
      <c r="A1828" s="63" t="s">
        <v>2076</v>
      </c>
      <c r="B1828" s="64" t="s">
        <v>2077</v>
      </c>
      <c r="C1828" s="63" t="s">
        <v>13</v>
      </c>
      <c r="D1828" s="63" t="s">
        <v>21</v>
      </c>
      <c r="E1828" s="65">
        <v>2</v>
      </c>
      <c r="F1828" s="66">
        <v>20.27</v>
      </c>
      <c r="G1828" s="66">
        <v>40.54</v>
      </c>
    </row>
    <row r="1829" spans="1:7" ht="15" customHeight="1">
      <c r="A1829" s="67"/>
      <c r="B1829" s="67"/>
      <c r="C1829" s="67"/>
      <c r="D1829" s="67"/>
      <c r="E1829" s="267" t="s">
        <v>1425</v>
      </c>
      <c r="F1829" s="267"/>
      <c r="G1829" s="68">
        <v>598.08000000000004</v>
      </c>
    </row>
    <row r="1830" spans="1:7" ht="15" customHeight="1">
      <c r="A1830" s="266" t="s">
        <v>1426</v>
      </c>
      <c r="B1830" s="266"/>
      <c r="C1830" s="62" t="s">
        <v>4</v>
      </c>
      <c r="D1830" s="62" t="s">
        <v>1407</v>
      </c>
      <c r="E1830" s="62" t="s">
        <v>1408</v>
      </c>
      <c r="F1830" s="62" t="s">
        <v>1409</v>
      </c>
      <c r="G1830" s="62" t="s">
        <v>1410</v>
      </c>
    </row>
    <row r="1831" spans="1:7" ht="21" customHeight="1">
      <c r="A1831" s="63" t="s">
        <v>1735</v>
      </c>
      <c r="B1831" s="64" t="s">
        <v>1736</v>
      </c>
      <c r="C1831" s="63" t="s">
        <v>13</v>
      </c>
      <c r="D1831" s="63" t="s">
        <v>1429</v>
      </c>
      <c r="E1831" s="65">
        <v>1.6604000000000001</v>
      </c>
      <c r="F1831" s="66">
        <v>35.01</v>
      </c>
      <c r="G1831" s="66">
        <v>58.13</v>
      </c>
    </row>
    <row r="1832" spans="1:7" ht="15" customHeight="1">
      <c r="A1832" s="63" t="s">
        <v>1434</v>
      </c>
      <c r="B1832" s="64" t="s">
        <v>1505</v>
      </c>
      <c r="C1832" s="63" t="s">
        <v>13</v>
      </c>
      <c r="D1832" s="63" t="s">
        <v>1429</v>
      </c>
      <c r="E1832" s="65">
        <v>1.0926</v>
      </c>
      <c r="F1832" s="66">
        <v>24.88</v>
      </c>
      <c r="G1832" s="66">
        <v>27.18</v>
      </c>
    </row>
    <row r="1833" spans="1:7" ht="18" customHeight="1">
      <c r="A1833" s="67"/>
      <c r="B1833" s="67"/>
      <c r="C1833" s="67"/>
      <c r="D1833" s="67"/>
      <c r="E1833" s="267" t="s">
        <v>1436</v>
      </c>
      <c r="F1833" s="267"/>
      <c r="G1833" s="68">
        <v>85.31</v>
      </c>
    </row>
    <row r="1834" spans="1:7" ht="15" customHeight="1">
      <c r="A1834" s="67"/>
      <c r="B1834" s="67"/>
      <c r="C1834" s="67"/>
      <c r="D1834" s="67"/>
      <c r="E1834" s="284" t="s">
        <v>1441</v>
      </c>
      <c r="F1834" s="284"/>
      <c r="G1834" s="69">
        <v>683.39</v>
      </c>
    </row>
    <row r="1835" spans="1:7" ht="9.9499999999999993" customHeight="1">
      <c r="A1835" s="67"/>
      <c r="B1835" s="67"/>
      <c r="C1835" s="67"/>
      <c r="D1835" s="67"/>
      <c r="E1835" s="285"/>
      <c r="F1835" s="285"/>
      <c r="G1835" s="285"/>
    </row>
    <row r="1836" spans="1:7" ht="20.100000000000001" customHeight="1">
      <c r="A1836" s="265" t="s">
        <v>2078</v>
      </c>
      <c r="B1836" s="265"/>
      <c r="C1836" s="265"/>
      <c r="D1836" s="265"/>
      <c r="E1836" s="265"/>
      <c r="F1836" s="265"/>
      <c r="G1836" s="265"/>
    </row>
    <row r="1837" spans="1:7" ht="15" customHeight="1">
      <c r="A1837" s="266" t="s">
        <v>1406</v>
      </c>
      <c r="B1837" s="266"/>
      <c r="C1837" s="62" t="s">
        <v>4</v>
      </c>
      <c r="D1837" s="62" t="s">
        <v>1407</v>
      </c>
      <c r="E1837" s="62" t="s">
        <v>1408</v>
      </c>
      <c r="F1837" s="62" t="s">
        <v>1409</v>
      </c>
      <c r="G1837" s="62" t="s">
        <v>1410</v>
      </c>
    </row>
    <row r="1838" spans="1:7" ht="29.1" customHeight="1">
      <c r="A1838" s="63" t="s">
        <v>2079</v>
      </c>
      <c r="B1838" s="64" t="s">
        <v>2080</v>
      </c>
      <c r="C1838" s="63" t="s">
        <v>1627</v>
      </c>
      <c r="D1838" s="63" t="s">
        <v>21</v>
      </c>
      <c r="E1838" s="65">
        <v>0.2</v>
      </c>
      <c r="F1838" s="66">
        <v>28.71</v>
      </c>
      <c r="G1838" s="66">
        <v>5.74</v>
      </c>
    </row>
    <row r="1839" spans="1:7" ht="21" customHeight="1">
      <c r="A1839" s="63" t="s">
        <v>2081</v>
      </c>
      <c r="B1839" s="64" t="s">
        <v>2082</v>
      </c>
      <c r="C1839" s="63" t="s">
        <v>13</v>
      </c>
      <c r="D1839" s="63" t="s">
        <v>14</v>
      </c>
      <c r="E1839" s="65">
        <v>1.1499999999999999</v>
      </c>
      <c r="F1839" s="66">
        <v>58.61</v>
      </c>
      <c r="G1839" s="66">
        <v>67.400000000000006</v>
      </c>
    </row>
    <row r="1840" spans="1:7" ht="15" customHeight="1">
      <c r="A1840" s="67"/>
      <c r="B1840" s="67"/>
      <c r="C1840" s="67"/>
      <c r="D1840" s="67"/>
      <c r="E1840" s="267" t="s">
        <v>1425</v>
      </c>
      <c r="F1840" s="267"/>
      <c r="G1840" s="68">
        <v>73.14</v>
      </c>
    </row>
    <row r="1841" spans="1:7" ht="15" customHeight="1">
      <c r="A1841" s="266" t="s">
        <v>1426</v>
      </c>
      <c r="B1841" s="266"/>
      <c r="C1841" s="62" t="s">
        <v>4</v>
      </c>
      <c r="D1841" s="62" t="s">
        <v>1407</v>
      </c>
      <c r="E1841" s="62" t="s">
        <v>1408</v>
      </c>
      <c r="F1841" s="62" t="s">
        <v>1409</v>
      </c>
      <c r="G1841" s="62" t="s">
        <v>1410</v>
      </c>
    </row>
    <row r="1842" spans="1:7" ht="21" customHeight="1">
      <c r="A1842" s="63" t="s">
        <v>1543</v>
      </c>
      <c r="B1842" s="64" t="s">
        <v>1544</v>
      </c>
      <c r="C1842" s="63" t="s">
        <v>13</v>
      </c>
      <c r="D1842" s="63" t="s">
        <v>1429</v>
      </c>
      <c r="E1842" s="65">
        <v>0.8</v>
      </c>
      <c r="F1842" s="66">
        <v>37.14</v>
      </c>
      <c r="G1842" s="66">
        <v>29.71</v>
      </c>
    </row>
    <row r="1843" spans="1:7" ht="15" customHeight="1">
      <c r="A1843" s="63" t="s">
        <v>1434</v>
      </c>
      <c r="B1843" s="64" t="s">
        <v>1505</v>
      </c>
      <c r="C1843" s="63" t="s">
        <v>13</v>
      </c>
      <c r="D1843" s="63" t="s">
        <v>1429</v>
      </c>
      <c r="E1843" s="65">
        <v>0.8</v>
      </c>
      <c r="F1843" s="66">
        <v>24.88</v>
      </c>
      <c r="G1843" s="66">
        <v>19.899999999999999</v>
      </c>
    </row>
    <row r="1844" spans="1:7" ht="18" customHeight="1">
      <c r="A1844" s="67"/>
      <c r="B1844" s="67"/>
      <c r="C1844" s="67"/>
      <c r="D1844" s="67"/>
      <c r="E1844" s="267" t="s">
        <v>1436</v>
      </c>
      <c r="F1844" s="267"/>
      <c r="G1844" s="68">
        <v>49.61</v>
      </c>
    </row>
    <row r="1845" spans="1:7" ht="15" customHeight="1">
      <c r="A1845" s="67"/>
      <c r="B1845" s="67"/>
      <c r="C1845" s="67"/>
      <c r="D1845" s="67"/>
      <c r="E1845" s="284" t="s">
        <v>1441</v>
      </c>
      <c r="F1845" s="284"/>
      <c r="G1845" s="69">
        <v>122.75</v>
      </c>
    </row>
    <row r="1846" spans="1:7" ht="9.9499999999999993" customHeight="1">
      <c r="A1846" s="67"/>
      <c r="B1846" s="67"/>
      <c r="C1846" s="67"/>
      <c r="D1846" s="67"/>
      <c r="E1846" s="285"/>
      <c r="F1846" s="285"/>
      <c r="G1846" s="285"/>
    </row>
    <row r="1847" spans="1:7" ht="20.100000000000001" customHeight="1">
      <c r="A1847" s="265" t="s">
        <v>2083</v>
      </c>
      <c r="B1847" s="265"/>
      <c r="C1847" s="265"/>
      <c r="D1847" s="265"/>
      <c r="E1847" s="265"/>
      <c r="F1847" s="265"/>
      <c r="G1847" s="265"/>
    </row>
    <row r="1848" spans="1:7" ht="15" customHeight="1">
      <c r="A1848" s="266" t="s">
        <v>1406</v>
      </c>
      <c r="B1848" s="266"/>
      <c r="C1848" s="62" t="s">
        <v>4</v>
      </c>
      <c r="D1848" s="62" t="s">
        <v>1407</v>
      </c>
      <c r="E1848" s="62" t="s">
        <v>1408</v>
      </c>
      <c r="F1848" s="62" t="s">
        <v>1409</v>
      </c>
      <c r="G1848" s="62" t="s">
        <v>1410</v>
      </c>
    </row>
    <row r="1849" spans="1:7" ht="21" customHeight="1">
      <c r="A1849" s="63" t="s">
        <v>2084</v>
      </c>
      <c r="B1849" s="64" t="s">
        <v>2085</v>
      </c>
      <c r="C1849" s="63" t="s">
        <v>13</v>
      </c>
      <c r="D1849" s="63" t="s">
        <v>21</v>
      </c>
      <c r="E1849" s="65">
        <v>0.7</v>
      </c>
      <c r="F1849" s="66">
        <v>186.96</v>
      </c>
      <c r="G1849" s="66">
        <v>130.87</v>
      </c>
    </row>
    <row r="1850" spans="1:7" ht="29.1" customHeight="1">
      <c r="A1850" s="63" t="s">
        <v>1546</v>
      </c>
      <c r="B1850" s="64" t="s">
        <v>1547</v>
      </c>
      <c r="C1850" s="63" t="s">
        <v>13</v>
      </c>
      <c r="D1850" s="63" t="s">
        <v>21</v>
      </c>
      <c r="E1850" s="65">
        <v>2.1819999999999999</v>
      </c>
      <c r="F1850" s="66">
        <v>0.73</v>
      </c>
      <c r="G1850" s="66">
        <v>1.59</v>
      </c>
    </row>
    <row r="1851" spans="1:7" ht="21" customHeight="1">
      <c r="A1851" s="63" t="s">
        <v>1924</v>
      </c>
      <c r="B1851" s="64" t="s">
        <v>1925</v>
      </c>
      <c r="C1851" s="63" t="s">
        <v>13</v>
      </c>
      <c r="D1851" s="63" t="s">
        <v>56</v>
      </c>
      <c r="E1851" s="65">
        <v>4.0000000000000001E-3</v>
      </c>
      <c r="F1851" s="66">
        <v>60.32</v>
      </c>
      <c r="G1851" s="66">
        <v>0.24</v>
      </c>
    </row>
    <row r="1852" spans="1:7" ht="21" customHeight="1">
      <c r="A1852" s="63" t="s">
        <v>1655</v>
      </c>
      <c r="B1852" s="64" t="s">
        <v>1656</v>
      </c>
      <c r="C1852" s="63" t="s">
        <v>13</v>
      </c>
      <c r="D1852" s="63" t="s">
        <v>56</v>
      </c>
      <c r="E1852" s="65">
        <v>2E-3</v>
      </c>
      <c r="F1852" s="66">
        <v>116.15</v>
      </c>
      <c r="G1852" s="66">
        <v>0.23</v>
      </c>
    </row>
    <row r="1853" spans="1:7" ht="15" customHeight="1">
      <c r="A1853" s="67"/>
      <c r="B1853" s="67"/>
      <c r="C1853" s="67"/>
      <c r="D1853" s="67"/>
      <c r="E1853" s="267" t="s">
        <v>1425</v>
      </c>
      <c r="F1853" s="267"/>
      <c r="G1853" s="68">
        <v>132.93</v>
      </c>
    </row>
    <row r="1854" spans="1:7" ht="15" customHeight="1">
      <c r="A1854" s="266" t="s">
        <v>1426</v>
      </c>
      <c r="B1854" s="266"/>
      <c r="C1854" s="62" t="s">
        <v>4</v>
      </c>
      <c r="D1854" s="62" t="s">
        <v>1407</v>
      </c>
      <c r="E1854" s="62" t="s">
        <v>1408</v>
      </c>
      <c r="F1854" s="62" t="s">
        <v>1409</v>
      </c>
      <c r="G1854" s="62" t="s">
        <v>1410</v>
      </c>
    </row>
    <row r="1855" spans="1:7" ht="21" customHeight="1">
      <c r="A1855" s="63" t="s">
        <v>1608</v>
      </c>
      <c r="B1855" s="64" t="s">
        <v>1609</v>
      </c>
      <c r="C1855" s="63" t="s">
        <v>13</v>
      </c>
      <c r="D1855" s="63" t="s">
        <v>1429</v>
      </c>
      <c r="E1855" s="65">
        <v>0.95</v>
      </c>
      <c r="F1855" s="66">
        <v>27.45</v>
      </c>
      <c r="G1855" s="66">
        <v>26.07</v>
      </c>
    </row>
    <row r="1856" spans="1:7" ht="15" customHeight="1">
      <c r="A1856" s="63" t="s">
        <v>1593</v>
      </c>
      <c r="B1856" s="64" t="s">
        <v>1594</v>
      </c>
      <c r="C1856" s="63" t="s">
        <v>13</v>
      </c>
      <c r="D1856" s="63" t="s">
        <v>1429</v>
      </c>
      <c r="E1856" s="65">
        <v>1.1559999999999999</v>
      </c>
      <c r="F1856" s="66">
        <v>33.369999999999997</v>
      </c>
      <c r="G1856" s="66">
        <v>38.57</v>
      </c>
    </row>
    <row r="1857" spans="1:7" ht="18" customHeight="1">
      <c r="A1857" s="67"/>
      <c r="B1857" s="67"/>
      <c r="C1857" s="67"/>
      <c r="D1857" s="67"/>
      <c r="E1857" s="267" t="s">
        <v>1436</v>
      </c>
      <c r="F1857" s="267"/>
      <c r="G1857" s="68">
        <v>64.64</v>
      </c>
    </row>
    <row r="1858" spans="1:7" ht="15" customHeight="1">
      <c r="A1858" s="67"/>
      <c r="B1858" s="67"/>
      <c r="C1858" s="67"/>
      <c r="D1858" s="67"/>
      <c r="E1858" s="284" t="s">
        <v>1441</v>
      </c>
      <c r="F1858" s="284"/>
      <c r="G1858" s="69">
        <v>197.57</v>
      </c>
    </row>
    <row r="1859" spans="1:7" ht="9.9499999999999993" customHeight="1">
      <c r="A1859" s="67"/>
      <c r="B1859" s="67"/>
      <c r="C1859" s="67"/>
      <c r="D1859" s="67"/>
      <c r="E1859" s="285"/>
      <c r="F1859" s="285"/>
      <c r="G1859" s="285"/>
    </row>
    <row r="1860" spans="1:7" ht="20.100000000000001" customHeight="1">
      <c r="A1860" s="265" t="s">
        <v>2086</v>
      </c>
      <c r="B1860" s="265"/>
      <c r="C1860" s="265"/>
      <c r="D1860" s="265"/>
      <c r="E1860" s="265"/>
      <c r="F1860" s="265"/>
      <c r="G1860" s="265"/>
    </row>
    <row r="1861" spans="1:7" ht="15" customHeight="1">
      <c r="A1861" s="266" t="s">
        <v>1406</v>
      </c>
      <c r="B1861" s="266"/>
      <c r="C1861" s="62" t="s">
        <v>4</v>
      </c>
      <c r="D1861" s="62" t="s">
        <v>1407</v>
      </c>
      <c r="E1861" s="62" t="s">
        <v>1408</v>
      </c>
      <c r="F1861" s="62" t="s">
        <v>1409</v>
      </c>
      <c r="G1861" s="62" t="s">
        <v>1410</v>
      </c>
    </row>
    <row r="1862" spans="1:7" ht="15" customHeight="1">
      <c r="A1862" s="63" t="s">
        <v>1718</v>
      </c>
      <c r="B1862" s="64" t="s">
        <v>1719</v>
      </c>
      <c r="C1862" s="63" t="s">
        <v>13</v>
      </c>
      <c r="D1862" s="63" t="s">
        <v>56</v>
      </c>
      <c r="E1862" s="65">
        <v>18</v>
      </c>
      <c r="F1862" s="66">
        <v>0.77</v>
      </c>
      <c r="G1862" s="66">
        <v>13.86</v>
      </c>
    </row>
    <row r="1863" spans="1:7" ht="15" customHeight="1">
      <c r="A1863" s="67"/>
      <c r="B1863" s="67"/>
      <c r="C1863" s="67"/>
      <c r="D1863" s="67"/>
      <c r="E1863" s="267" t="s">
        <v>1425</v>
      </c>
      <c r="F1863" s="267"/>
      <c r="G1863" s="68">
        <v>13.86</v>
      </c>
    </row>
    <row r="1864" spans="1:7" ht="15" customHeight="1">
      <c r="A1864" s="266" t="s">
        <v>1426</v>
      </c>
      <c r="B1864" s="266"/>
      <c r="C1864" s="62" t="s">
        <v>4</v>
      </c>
      <c r="D1864" s="62" t="s">
        <v>1407</v>
      </c>
      <c r="E1864" s="62" t="s">
        <v>1408</v>
      </c>
      <c r="F1864" s="62" t="s">
        <v>1409</v>
      </c>
      <c r="G1864" s="62" t="s">
        <v>1410</v>
      </c>
    </row>
    <row r="1865" spans="1:7" ht="15" customHeight="1">
      <c r="A1865" s="63" t="s">
        <v>1432</v>
      </c>
      <c r="B1865" s="64" t="s">
        <v>1553</v>
      </c>
      <c r="C1865" s="63" t="s">
        <v>13</v>
      </c>
      <c r="D1865" s="63" t="s">
        <v>1429</v>
      </c>
      <c r="E1865" s="65">
        <v>1</v>
      </c>
      <c r="F1865" s="66">
        <v>33.619999999999997</v>
      </c>
      <c r="G1865" s="66">
        <v>33.619999999999997</v>
      </c>
    </row>
    <row r="1866" spans="1:7" ht="15" customHeight="1">
      <c r="A1866" s="63" t="s">
        <v>1434</v>
      </c>
      <c r="B1866" s="64" t="s">
        <v>1505</v>
      </c>
      <c r="C1866" s="63" t="s">
        <v>13</v>
      </c>
      <c r="D1866" s="63" t="s">
        <v>1429</v>
      </c>
      <c r="E1866" s="65">
        <v>2</v>
      </c>
      <c r="F1866" s="66">
        <v>24.88</v>
      </c>
      <c r="G1866" s="66">
        <v>49.76</v>
      </c>
    </row>
    <row r="1867" spans="1:7" ht="18" customHeight="1">
      <c r="A1867" s="67"/>
      <c r="B1867" s="67"/>
      <c r="C1867" s="67"/>
      <c r="D1867" s="67"/>
      <c r="E1867" s="267" t="s">
        <v>1436</v>
      </c>
      <c r="F1867" s="267"/>
      <c r="G1867" s="68">
        <v>83.38</v>
      </c>
    </row>
    <row r="1868" spans="1:7" ht="15" customHeight="1">
      <c r="A1868" s="266" t="s">
        <v>1437</v>
      </c>
      <c r="B1868" s="266"/>
      <c r="C1868" s="62" t="s">
        <v>4</v>
      </c>
      <c r="D1868" s="62" t="s">
        <v>1407</v>
      </c>
      <c r="E1868" s="62" t="s">
        <v>1408</v>
      </c>
      <c r="F1868" s="62" t="s">
        <v>1409</v>
      </c>
      <c r="G1868" s="62" t="s">
        <v>1410</v>
      </c>
    </row>
    <row r="1869" spans="1:7" ht="38.1" customHeight="1">
      <c r="A1869" s="63" t="s">
        <v>2087</v>
      </c>
      <c r="B1869" s="64" t="s">
        <v>2088</v>
      </c>
      <c r="C1869" s="63" t="s">
        <v>13</v>
      </c>
      <c r="D1869" s="63" t="s">
        <v>14</v>
      </c>
      <c r="E1869" s="65">
        <v>1.2</v>
      </c>
      <c r="F1869" s="66">
        <v>8.65</v>
      </c>
      <c r="G1869" s="66">
        <v>10.38</v>
      </c>
    </row>
    <row r="1870" spans="1:7" ht="29.1" customHeight="1">
      <c r="A1870" s="63" t="s">
        <v>2089</v>
      </c>
      <c r="B1870" s="64" t="s">
        <v>2090</v>
      </c>
      <c r="C1870" s="63" t="s">
        <v>13</v>
      </c>
      <c r="D1870" s="63" t="s">
        <v>41</v>
      </c>
      <c r="E1870" s="65">
        <v>0.19</v>
      </c>
      <c r="F1870" s="66">
        <v>576.91999999999996</v>
      </c>
      <c r="G1870" s="66">
        <v>109.61</v>
      </c>
    </row>
    <row r="1871" spans="1:7" ht="21" customHeight="1">
      <c r="A1871" s="63" t="s">
        <v>2091</v>
      </c>
      <c r="B1871" s="64" t="s">
        <v>2092</v>
      </c>
      <c r="C1871" s="63" t="s">
        <v>13</v>
      </c>
      <c r="D1871" s="63" t="s">
        <v>56</v>
      </c>
      <c r="E1871" s="65">
        <v>15.2</v>
      </c>
      <c r="F1871" s="66">
        <v>9.4</v>
      </c>
      <c r="G1871" s="66">
        <v>142.88</v>
      </c>
    </row>
    <row r="1872" spans="1:7" ht="38.1" customHeight="1">
      <c r="A1872" s="63" t="s">
        <v>341</v>
      </c>
      <c r="B1872" s="64" t="s">
        <v>342</v>
      </c>
      <c r="C1872" s="63" t="s">
        <v>13</v>
      </c>
      <c r="D1872" s="63" t="s">
        <v>14</v>
      </c>
      <c r="E1872" s="65">
        <v>1.2</v>
      </c>
      <c r="F1872" s="66">
        <v>47.28</v>
      </c>
      <c r="G1872" s="66">
        <v>56.73</v>
      </c>
    </row>
    <row r="1873" spans="1:7" ht="38.1" customHeight="1">
      <c r="A1873" s="63" t="s">
        <v>65</v>
      </c>
      <c r="B1873" s="64" t="s">
        <v>66</v>
      </c>
      <c r="C1873" s="63" t="s">
        <v>13</v>
      </c>
      <c r="D1873" s="63" t="s">
        <v>14</v>
      </c>
      <c r="E1873" s="65">
        <v>1.9</v>
      </c>
      <c r="F1873" s="66">
        <v>107.38</v>
      </c>
      <c r="G1873" s="66">
        <v>204.02</v>
      </c>
    </row>
    <row r="1874" spans="1:7" ht="15" customHeight="1">
      <c r="A1874" s="67"/>
      <c r="B1874" s="67"/>
      <c r="C1874" s="67"/>
      <c r="D1874" s="67"/>
      <c r="E1874" s="267" t="s">
        <v>1440</v>
      </c>
      <c r="F1874" s="267"/>
      <c r="G1874" s="68">
        <v>523.62</v>
      </c>
    </row>
    <row r="1875" spans="1:7" ht="15" customHeight="1">
      <c r="A1875" s="67"/>
      <c r="B1875" s="67"/>
      <c r="C1875" s="67"/>
      <c r="D1875" s="67"/>
      <c r="E1875" s="284" t="s">
        <v>1441</v>
      </c>
      <c r="F1875" s="284"/>
      <c r="G1875" s="69">
        <v>620.86</v>
      </c>
    </row>
    <row r="1876" spans="1:7" ht="9.9499999999999993" customHeight="1">
      <c r="A1876" s="67"/>
      <c r="B1876" s="67"/>
      <c r="C1876" s="67"/>
      <c r="D1876" s="67"/>
      <c r="E1876" s="285"/>
      <c r="F1876" s="285"/>
      <c r="G1876" s="285"/>
    </row>
    <row r="1877" spans="1:7" ht="20.100000000000001" customHeight="1">
      <c r="A1877" s="265" t="s">
        <v>2093</v>
      </c>
      <c r="B1877" s="265"/>
      <c r="C1877" s="265"/>
      <c r="D1877" s="265"/>
      <c r="E1877" s="265"/>
      <c r="F1877" s="265"/>
      <c r="G1877" s="265"/>
    </row>
    <row r="1878" spans="1:7" ht="15" customHeight="1">
      <c r="A1878" s="266" t="s">
        <v>1795</v>
      </c>
      <c r="B1878" s="266"/>
      <c r="C1878" s="62" t="s">
        <v>4</v>
      </c>
      <c r="D1878" s="62" t="s">
        <v>1407</v>
      </c>
      <c r="E1878" s="62" t="s">
        <v>1408</v>
      </c>
      <c r="F1878" s="62" t="s">
        <v>1409</v>
      </c>
      <c r="G1878" s="62" t="s">
        <v>1410</v>
      </c>
    </row>
    <row r="1879" spans="1:7" ht="15" customHeight="1">
      <c r="A1879" s="63" t="s">
        <v>2094</v>
      </c>
      <c r="B1879" s="64" t="s">
        <v>2095</v>
      </c>
      <c r="C1879" s="63" t="s">
        <v>22</v>
      </c>
      <c r="D1879" s="63" t="s">
        <v>23</v>
      </c>
      <c r="E1879" s="65">
        <v>1.1000000000000001</v>
      </c>
      <c r="F1879" s="66">
        <v>21.78</v>
      </c>
      <c r="G1879" s="66">
        <v>23.95</v>
      </c>
    </row>
    <row r="1880" spans="1:7" ht="15" customHeight="1">
      <c r="A1880" s="67"/>
      <c r="B1880" s="67"/>
      <c r="C1880" s="67"/>
      <c r="D1880" s="67"/>
      <c r="E1880" s="267" t="s">
        <v>1798</v>
      </c>
      <c r="F1880" s="267"/>
      <c r="G1880" s="68">
        <v>23.95</v>
      </c>
    </row>
    <row r="1881" spans="1:7" ht="15" customHeight="1">
      <c r="A1881" s="266" t="s">
        <v>1426</v>
      </c>
      <c r="B1881" s="266"/>
      <c r="C1881" s="62" t="s">
        <v>4</v>
      </c>
      <c r="D1881" s="62" t="s">
        <v>1407</v>
      </c>
      <c r="E1881" s="62" t="s">
        <v>1408</v>
      </c>
      <c r="F1881" s="62" t="s">
        <v>1409</v>
      </c>
      <c r="G1881" s="62" t="s">
        <v>1410</v>
      </c>
    </row>
    <row r="1882" spans="1:7" ht="15" customHeight="1">
      <c r="A1882" s="63" t="s">
        <v>1434</v>
      </c>
      <c r="B1882" s="64" t="s">
        <v>1505</v>
      </c>
      <c r="C1882" s="63" t="s">
        <v>13</v>
      </c>
      <c r="D1882" s="63" t="s">
        <v>1429</v>
      </c>
      <c r="E1882" s="65">
        <v>0.08</v>
      </c>
      <c r="F1882" s="66">
        <v>24.88</v>
      </c>
      <c r="G1882" s="66">
        <v>1.99</v>
      </c>
    </row>
    <row r="1883" spans="1:7" ht="18" customHeight="1">
      <c r="A1883" s="67"/>
      <c r="B1883" s="67"/>
      <c r="C1883" s="67"/>
      <c r="D1883" s="67"/>
      <c r="E1883" s="267" t="s">
        <v>1436</v>
      </c>
      <c r="F1883" s="267"/>
      <c r="G1883" s="68">
        <v>1.99</v>
      </c>
    </row>
    <row r="1884" spans="1:7" ht="15" customHeight="1">
      <c r="A1884" s="67"/>
      <c r="B1884" s="67"/>
      <c r="C1884" s="67"/>
      <c r="D1884" s="67"/>
      <c r="E1884" s="284" t="s">
        <v>1441</v>
      </c>
      <c r="F1884" s="284"/>
      <c r="G1884" s="69">
        <v>25.94</v>
      </c>
    </row>
    <row r="1885" spans="1:7" ht="117" customHeight="1">
      <c r="A1885" s="286" t="s">
        <v>2096</v>
      </c>
      <c r="B1885" s="286"/>
      <c r="C1885" s="286"/>
      <c r="D1885" s="286"/>
      <c r="E1885" s="286"/>
      <c r="F1885" s="286"/>
      <c r="G1885" s="286"/>
    </row>
    <row r="1886" spans="1:7"/>
    <row r="1887" spans="1:7" ht="14.25" customHeight="1"/>
    <row r="1888" spans="1:7" ht="14.25" customHeight="1"/>
  </sheetData>
  <mergeCells count="1150">
    <mergeCell ref="A1881:B1881"/>
    <mergeCell ref="E1883:F1883"/>
    <mergeCell ref="E1884:F1884"/>
    <mergeCell ref="A1885:G1885"/>
    <mergeCell ref="E1874:F1874"/>
    <mergeCell ref="E1875:F1875"/>
    <mergeCell ref="E1876:G1876"/>
    <mergeCell ref="A1877:G1877"/>
    <mergeCell ref="A1878:B1878"/>
    <mergeCell ref="E1880:F1880"/>
    <mergeCell ref="A1860:G1860"/>
    <mergeCell ref="A1861:B1861"/>
    <mergeCell ref="E1863:F1863"/>
    <mergeCell ref="A1864:B1864"/>
    <mergeCell ref="E1867:F1867"/>
    <mergeCell ref="A1868:B1868"/>
    <mergeCell ref="A1848:B1848"/>
    <mergeCell ref="E1853:F1853"/>
    <mergeCell ref="A1854:B1854"/>
    <mergeCell ref="E1857:F1857"/>
    <mergeCell ref="E1858:F1858"/>
    <mergeCell ref="E1859:G1859"/>
    <mergeCell ref="E1840:F1840"/>
    <mergeCell ref="A1841:B1841"/>
    <mergeCell ref="E1844:F1844"/>
    <mergeCell ref="E1845:F1845"/>
    <mergeCell ref="E1846:G1846"/>
    <mergeCell ref="A1847:G1847"/>
    <mergeCell ref="A1830:B1830"/>
    <mergeCell ref="E1833:F1833"/>
    <mergeCell ref="E1834:F1834"/>
    <mergeCell ref="E1835:G1835"/>
    <mergeCell ref="A1836:G1836"/>
    <mergeCell ref="A1837:B1837"/>
    <mergeCell ref="E1819:F1819"/>
    <mergeCell ref="E1820:F1820"/>
    <mergeCell ref="E1821:G1821"/>
    <mergeCell ref="A1822:G1822"/>
    <mergeCell ref="A1823:B1823"/>
    <mergeCell ref="E1829:F1829"/>
    <mergeCell ref="E1808:F1808"/>
    <mergeCell ref="E1809:G1809"/>
    <mergeCell ref="A1810:G1810"/>
    <mergeCell ref="A1811:B1811"/>
    <mergeCell ref="E1815:F1815"/>
    <mergeCell ref="A1816:B1816"/>
    <mergeCell ref="A1791:B1791"/>
    <mergeCell ref="E1798:F1798"/>
    <mergeCell ref="A1799:B1799"/>
    <mergeCell ref="E1804:F1804"/>
    <mergeCell ref="A1805:B1805"/>
    <mergeCell ref="E1807:F1807"/>
    <mergeCell ref="E1783:F1783"/>
    <mergeCell ref="A1784:B1784"/>
    <mergeCell ref="E1787:F1787"/>
    <mergeCell ref="E1788:F1788"/>
    <mergeCell ref="E1789:G1789"/>
    <mergeCell ref="A1790:G1790"/>
    <mergeCell ref="A1773:B1773"/>
    <mergeCell ref="E1776:F1776"/>
    <mergeCell ref="E1777:F1777"/>
    <mergeCell ref="E1778:G1778"/>
    <mergeCell ref="A1779:G1779"/>
    <mergeCell ref="A1780:B1780"/>
    <mergeCell ref="E1766:F1766"/>
    <mergeCell ref="E1767:F1767"/>
    <mergeCell ref="E1768:G1768"/>
    <mergeCell ref="A1769:G1769"/>
    <mergeCell ref="A1770:B1770"/>
    <mergeCell ref="E1772:F1772"/>
    <mergeCell ref="E1757:F1757"/>
    <mergeCell ref="E1758:G1758"/>
    <mergeCell ref="A1759:G1759"/>
    <mergeCell ref="A1760:B1760"/>
    <mergeCell ref="E1762:F1762"/>
    <mergeCell ref="A1763:B1763"/>
    <mergeCell ref="E1748:G1748"/>
    <mergeCell ref="A1749:G1749"/>
    <mergeCell ref="A1750:B1750"/>
    <mergeCell ref="E1752:F1752"/>
    <mergeCell ref="A1753:B1753"/>
    <mergeCell ref="E1756:F1756"/>
    <mergeCell ref="A1733:G1733"/>
    <mergeCell ref="A1734:B1734"/>
    <mergeCell ref="E1742:F1742"/>
    <mergeCell ref="A1743:B1743"/>
    <mergeCell ref="E1746:F1746"/>
    <mergeCell ref="E1747:F1747"/>
    <mergeCell ref="A1724:B1724"/>
    <mergeCell ref="E1726:F1726"/>
    <mergeCell ref="A1727:B1727"/>
    <mergeCell ref="E1730:F1730"/>
    <mergeCell ref="E1731:F1731"/>
    <mergeCell ref="E1732:G1732"/>
    <mergeCell ref="E1716:F1716"/>
    <mergeCell ref="A1717:B1717"/>
    <mergeCell ref="E1720:F1720"/>
    <mergeCell ref="E1721:F1721"/>
    <mergeCell ref="E1722:G1722"/>
    <mergeCell ref="A1723:G1723"/>
    <mergeCell ref="A1707:B1707"/>
    <mergeCell ref="E1710:F1710"/>
    <mergeCell ref="E1711:F1711"/>
    <mergeCell ref="E1712:G1712"/>
    <mergeCell ref="A1713:G1713"/>
    <mergeCell ref="A1714:B1714"/>
    <mergeCell ref="E1700:F1700"/>
    <mergeCell ref="E1701:F1701"/>
    <mergeCell ref="E1702:G1702"/>
    <mergeCell ref="A1703:G1703"/>
    <mergeCell ref="A1704:B1704"/>
    <mergeCell ref="E1706:F1706"/>
    <mergeCell ref="A1690:G1690"/>
    <mergeCell ref="A1691:B1691"/>
    <mergeCell ref="E1693:F1693"/>
    <mergeCell ref="A1694:B1694"/>
    <mergeCell ref="E1697:F1697"/>
    <mergeCell ref="A1698:B1698"/>
    <mergeCell ref="A1681:B1681"/>
    <mergeCell ref="E1684:F1684"/>
    <mergeCell ref="A1685:B1685"/>
    <mergeCell ref="E1687:F1687"/>
    <mergeCell ref="E1688:F1688"/>
    <mergeCell ref="E1689:G1689"/>
    <mergeCell ref="E1674:F1674"/>
    <mergeCell ref="E1675:F1675"/>
    <mergeCell ref="E1676:G1676"/>
    <mergeCell ref="A1677:G1677"/>
    <mergeCell ref="A1678:B1678"/>
    <mergeCell ref="E1680:F1680"/>
    <mergeCell ref="A1664:G1664"/>
    <mergeCell ref="A1665:B1665"/>
    <mergeCell ref="E1667:F1667"/>
    <mergeCell ref="A1668:B1668"/>
    <mergeCell ref="E1671:F1671"/>
    <mergeCell ref="A1672:B1672"/>
    <mergeCell ref="A1655:B1655"/>
    <mergeCell ref="E1657:F1657"/>
    <mergeCell ref="A1658:B1658"/>
    <mergeCell ref="E1661:F1661"/>
    <mergeCell ref="E1662:F1662"/>
    <mergeCell ref="E1663:G1663"/>
    <mergeCell ref="E1647:F1647"/>
    <mergeCell ref="A1648:B1648"/>
    <mergeCell ref="E1651:F1651"/>
    <mergeCell ref="E1652:F1652"/>
    <mergeCell ref="E1653:G1653"/>
    <mergeCell ref="A1654:G1654"/>
    <mergeCell ref="A1638:B1638"/>
    <mergeCell ref="E1641:F1641"/>
    <mergeCell ref="E1642:F1642"/>
    <mergeCell ref="E1643:G1643"/>
    <mergeCell ref="A1644:G1644"/>
    <mergeCell ref="A1645:B1645"/>
    <mergeCell ref="E1631:F1631"/>
    <mergeCell ref="E1632:F1632"/>
    <mergeCell ref="E1633:G1633"/>
    <mergeCell ref="A1634:G1634"/>
    <mergeCell ref="A1635:B1635"/>
    <mergeCell ref="E1637:F1637"/>
    <mergeCell ref="E1621:F1621"/>
    <mergeCell ref="E1622:G1622"/>
    <mergeCell ref="A1623:G1623"/>
    <mergeCell ref="A1624:B1624"/>
    <mergeCell ref="E1627:F1627"/>
    <mergeCell ref="A1628:B1628"/>
    <mergeCell ref="E1612:G1612"/>
    <mergeCell ref="A1613:G1613"/>
    <mergeCell ref="A1614:B1614"/>
    <mergeCell ref="E1616:F1616"/>
    <mergeCell ref="A1617:B1617"/>
    <mergeCell ref="E1620:F1620"/>
    <mergeCell ref="A1604:G1604"/>
    <mergeCell ref="A1605:B1605"/>
    <mergeCell ref="E1607:F1607"/>
    <mergeCell ref="A1608:B1608"/>
    <mergeCell ref="E1610:F1610"/>
    <mergeCell ref="E1611:F1611"/>
    <mergeCell ref="A1595:B1595"/>
    <mergeCell ref="E1597:F1597"/>
    <mergeCell ref="A1598:B1598"/>
    <mergeCell ref="E1601:F1601"/>
    <mergeCell ref="E1602:F1602"/>
    <mergeCell ref="E1603:G1603"/>
    <mergeCell ref="E1588:F1588"/>
    <mergeCell ref="A1589:B1589"/>
    <mergeCell ref="E1591:F1591"/>
    <mergeCell ref="E1592:F1592"/>
    <mergeCell ref="E1593:G1593"/>
    <mergeCell ref="A1594:G1594"/>
    <mergeCell ref="A1579:B1579"/>
    <mergeCell ref="E1582:F1582"/>
    <mergeCell ref="E1583:F1583"/>
    <mergeCell ref="E1584:G1584"/>
    <mergeCell ref="A1585:G1585"/>
    <mergeCell ref="A1586:B1586"/>
    <mergeCell ref="E1571:F1571"/>
    <mergeCell ref="E1572:F1572"/>
    <mergeCell ref="E1573:G1573"/>
    <mergeCell ref="A1574:G1574"/>
    <mergeCell ref="A1575:B1575"/>
    <mergeCell ref="E1578:F1578"/>
    <mergeCell ref="E1560:F1560"/>
    <mergeCell ref="E1561:G1561"/>
    <mergeCell ref="A1562:G1562"/>
    <mergeCell ref="A1563:B1563"/>
    <mergeCell ref="E1567:F1567"/>
    <mergeCell ref="A1568:B1568"/>
    <mergeCell ref="E1549:G1549"/>
    <mergeCell ref="A1550:G1550"/>
    <mergeCell ref="A1551:B1551"/>
    <mergeCell ref="E1555:F1555"/>
    <mergeCell ref="A1556:B1556"/>
    <mergeCell ref="E1559:F1559"/>
    <mergeCell ref="A1538:G1538"/>
    <mergeCell ref="A1539:B1539"/>
    <mergeCell ref="E1543:F1543"/>
    <mergeCell ref="A1544:B1544"/>
    <mergeCell ref="E1547:F1547"/>
    <mergeCell ref="E1548:F1548"/>
    <mergeCell ref="A1529:B1529"/>
    <mergeCell ref="E1531:F1531"/>
    <mergeCell ref="A1532:B1532"/>
    <mergeCell ref="E1535:F1535"/>
    <mergeCell ref="E1536:F1536"/>
    <mergeCell ref="E1537:G1537"/>
    <mergeCell ref="E1521:F1521"/>
    <mergeCell ref="A1522:B1522"/>
    <mergeCell ref="E1525:F1525"/>
    <mergeCell ref="E1526:F1526"/>
    <mergeCell ref="E1527:G1527"/>
    <mergeCell ref="A1528:G1528"/>
    <mergeCell ref="A1513:B1513"/>
    <mergeCell ref="E1515:F1515"/>
    <mergeCell ref="E1516:F1516"/>
    <mergeCell ref="E1517:G1517"/>
    <mergeCell ref="A1518:G1518"/>
    <mergeCell ref="A1519:B1519"/>
    <mergeCell ref="E1506:F1506"/>
    <mergeCell ref="E1507:F1507"/>
    <mergeCell ref="E1508:G1508"/>
    <mergeCell ref="A1509:G1509"/>
    <mergeCell ref="A1510:B1510"/>
    <mergeCell ref="E1512:F1512"/>
    <mergeCell ref="A1495:G1495"/>
    <mergeCell ref="A1496:B1496"/>
    <mergeCell ref="E1499:F1499"/>
    <mergeCell ref="A1500:B1500"/>
    <mergeCell ref="E1503:F1503"/>
    <mergeCell ref="A1504:B1504"/>
    <mergeCell ref="A1486:B1486"/>
    <mergeCell ref="E1488:F1488"/>
    <mergeCell ref="A1489:B1489"/>
    <mergeCell ref="E1492:F1492"/>
    <mergeCell ref="E1493:F1493"/>
    <mergeCell ref="E1494:G1494"/>
    <mergeCell ref="E1479:F1479"/>
    <mergeCell ref="A1480:B1480"/>
    <mergeCell ref="E1482:F1482"/>
    <mergeCell ref="E1483:F1483"/>
    <mergeCell ref="E1484:G1484"/>
    <mergeCell ref="A1485:G1485"/>
    <mergeCell ref="E1470:F1470"/>
    <mergeCell ref="E1471:G1471"/>
    <mergeCell ref="A1472:G1472"/>
    <mergeCell ref="A1473:B1473"/>
    <mergeCell ref="E1475:F1475"/>
    <mergeCell ref="A1476:B1476"/>
    <mergeCell ref="E1461:G1461"/>
    <mergeCell ref="A1462:G1462"/>
    <mergeCell ref="A1463:B1463"/>
    <mergeCell ref="E1465:F1465"/>
    <mergeCell ref="A1466:B1466"/>
    <mergeCell ref="E1469:F1469"/>
    <mergeCell ref="A1452:G1452"/>
    <mergeCell ref="A1453:B1453"/>
    <mergeCell ref="E1455:F1455"/>
    <mergeCell ref="A1456:B1456"/>
    <mergeCell ref="E1459:F1459"/>
    <mergeCell ref="E1460:F1460"/>
    <mergeCell ref="A1442:B1442"/>
    <mergeCell ref="E1445:F1445"/>
    <mergeCell ref="A1446:B1446"/>
    <mergeCell ref="E1449:F1449"/>
    <mergeCell ref="E1450:F1450"/>
    <mergeCell ref="E1451:G1451"/>
    <mergeCell ref="E1434:F1434"/>
    <mergeCell ref="A1435:B1435"/>
    <mergeCell ref="E1438:F1438"/>
    <mergeCell ref="E1439:F1439"/>
    <mergeCell ref="E1440:G1440"/>
    <mergeCell ref="A1441:G1441"/>
    <mergeCell ref="A1424:B1424"/>
    <mergeCell ref="E1427:F1427"/>
    <mergeCell ref="E1428:F1428"/>
    <mergeCell ref="E1429:G1429"/>
    <mergeCell ref="A1430:G1430"/>
    <mergeCell ref="A1431:B1431"/>
    <mergeCell ref="E1416:F1416"/>
    <mergeCell ref="E1417:F1417"/>
    <mergeCell ref="E1418:G1418"/>
    <mergeCell ref="A1419:G1419"/>
    <mergeCell ref="A1420:B1420"/>
    <mergeCell ref="E1423:F1423"/>
    <mergeCell ref="E1407:F1407"/>
    <mergeCell ref="E1408:G1408"/>
    <mergeCell ref="A1409:G1409"/>
    <mergeCell ref="A1410:B1410"/>
    <mergeCell ref="E1413:F1413"/>
    <mergeCell ref="A1414:B1414"/>
    <mergeCell ref="E1396:G1396"/>
    <mergeCell ref="A1397:G1397"/>
    <mergeCell ref="A1398:B1398"/>
    <mergeCell ref="E1401:F1401"/>
    <mergeCell ref="A1402:B1402"/>
    <mergeCell ref="E1406:F1406"/>
    <mergeCell ref="A1385:G1385"/>
    <mergeCell ref="A1386:B1386"/>
    <mergeCell ref="E1389:F1389"/>
    <mergeCell ref="A1390:B1390"/>
    <mergeCell ref="E1394:F1394"/>
    <mergeCell ref="E1395:F1395"/>
    <mergeCell ref="A1375:B1375"/>
    <mergeCell ref="E1378:F1378"/>
    <mergeCell ref="A1379:B1379"/>
    <mergeCell ref="E1382:F1382"/>
    <mergeCell ref="E1383:F1383"/>
    <mergeCell ref="E1384:G1384"/>
    <mergeCell ref="E1368:F1368"/>
    <mergeCell ref="A1369:B1369"/>
    <mergeCell ref="E1371:F1371"/>
    <mergeCell ref="E1372:F1372"/>
    <mergeCell ref="E1373:G1373"/>
    <mergeCell ref="A1374:G1374"/>
    <mergeCell ref="A1359:B1359"/>
    <mergeCell ref="E1362:F1362"/>
    <mergeCell ref="E1363:F1363"/>
    <mergeCell ref="E1364:G1364"/>
    <mergeCell ref="A1365:G1365"/>
    <mergeCell ref="A1366:B1366"/>
    <mergeCell ref="E1350:F1350"/>
    <mergeCell ref="E1351:F1351"/>
    <mergeCell ref="E1352:G1352"/>
    <mergeCell ref="A1353:G1353"/>
    <mergeCell ref="A1354:B1354"/>
    <mergeCell ref="E1358:F1358"/>
    <mergeCell ref="E1340:F1340"/>
    <mergeCell ref="E1341:G1341"/>
    <mergeCell ref="A1342:G1342"/>
    <mergeCell ref="A1343:B1343"/>
    <mergeCell ref="E1346:F1346"/>
    <mergeCell ref="A1347:B1347"/>
    <mergeCell ref="E1330:G1330"/>
    <mergeCell ref="A1331:G1331"/>
    <mergeCell ref="A1332:B1332"/>
    <mergeCell ref="E1335:F1335"/>
    <mergeCell ref="A1336:B1336"/>
    <mergeCell ref="E1339:F1339"/>
    <mergeCell ref="A1321:G1321"/>
    <mergeCell ref="A1322:B1322"/>
    <mergeCell ref="E1324:F1324"/>
    <mergeCell ref="A1325:B1325"/>
    <mergeCell ref="E1328:F1328"/>
    <mergeCell ref="E1329:F1329"/>
    <mergeCell ref="A1312:B1312"/>
    <mergeCell ref="E1315:F1315"/>
    <mergeCell ref="A1316:B1316"/>
    <mergeCell ref="E1318:F1318"/>
    <mergeCell ref="E1319:F1319"/>
    <mergeCell ref="E1320:G1320"/>
    <mergeCell ref="E1302:F1302"/>
    <mergeCell ref="E1303:F1303"/>
    <mergeCell ref="E1304:G1304"/>
    <mergeCell ref="A1305:G1305"/>
    <mergeCell ref="A1306:B1306"/>
    <mergeCell ref="E1311:F1311"/>
    <mergeCell ref="E1293:F1293"/>
    <mergeCell ref="E1294:G1294"/>
    <mergeCell ref="A1295:G1295"/>
    <mergeCell ref="A1296:B1296"/>
    <mergeCell ref="E1298:F1298"/>
    <mergeCell ref="A1299:B1299"/>
    <mergeCell ref="E1284:G1284"/>
    <mergeCell ref="A1285:G1285"/>
    <mergeCell ref="A1286:B1286"/>
    <mergeCell ref="E1289:F1289"/>
    <mergeCell ref="A1290:B1290"/>
    <mergeCell ref="E1292:F1292"/>
    <mergeCell ref="A1274:G1274"/>
    <mergeCell ref="A1275:B1275"/>
    <mergeCell ref="E1278:F1278"/>
    <mergeCell ref="A1279:B1279"/>
    <mergeCell ref="E1282:F1282"/>
    <mergeCell ref="E1283:F1283"/>
    <mergeCell ref="A1265:B1265"/>
    <mergeCell ref="E1267:F1267"/>
    <mergeCell ref="A1268:B1268"/>
    <mergeCell ref="E1271:F1271"/>
    <mergeCell ref="E1272:F1272"/>
    <mergeCell ref="E1273:G1273"/>
    <mergeCell ref="E1257:F1257"/>
    <mergeCell ref="A1258:B1258"/>
    <mergeCell ref="E1261:F1261"/>
    <mergeCell ref="E1262:F1262"/>
    <mergeCell ref="E1263:G1263"/>
    <mergeCell ref="A1264:G1264"/>
    <mergeCell ref="A1248:B1248"/>
    <mergeCell ref="E1251:F1251"/>
    <mergeCell ref="E1252:F1252"/>
    <mergeCell ref="E1253:G1253"/>
    <mergeCell ref="A1254:G1254"/>
    <mergeCell ref="A1255:B1255"/>
    <mergeCell ref="E1240:F1240"/>
    <mergeCell ref="E1241:F1241"/>
    <mergeCell ref="E1242:G1242"/>
    <mergeCell ref="A1243:G1243"/>
    <mergeCell ref="A1244:B1244"/>
    <mergeCell ref="E1247:F1247"/>
    <mergeCell ref="E1230:F1230"/>
    <mergeCell ref="E1231:G1231"/>
    <mergeCell ref="A1232:G1232"/>
    <mergeCell ref="A1233:B1233"/>
    <mergeCell ref="E1236:F1236"/>
    <mergeCell ref="A1237:B1237"/>
    <mergeCell ref="E1221:G1221"/>
    <mergeCell ref="A1222:G1222"/>
    <mergeCell ref="A1223:B1223"/>
    <mergeCell ref="E1226:F1226"/>
    <mergeCell ref="A1227:B1227"/>
    <mergeCell ref="E1229:F1229"/>
    <mergeCell ref="A1211:G1211"/>
    <mergeCell ref="A1212:B1212"/>
    <mergeCell ref="E1215:F1215"/>
    <mergeCell ref="A1216:B1216"/>
    <mergeCell ref="E1219:F1219"/>
    <mergeCell ref="E1220:F1220"/>
    <mergeCell ref="A1202:B1202"/>
    <mergeCell ref="E1204:F1204"/>
    <mergeCell ref="A1205:B1205"/>
    <mergeCell ref="E1208:F1208"/>
    <mergeCell ref="E1209:F1209"/>
    <mergeCell ref="E1210:G1210"/>
    <mergeCell ref="E1194:F1194"/>
    <mergeCell ref="A1195:B1195"/>
    <mergeCell ref="E1198:F1198"/>
    <mergeCell ref="E1199:F1199"/>
    <mergeCell ref="E1200:G1200"/>
    <mergeCell ref="A1201:G1201"/>
    <mergeCell ref="A1184:B1184"/>
    <mergeCell ref="E1187:F1187"/>
    <mergeCell ref="E1188:F1188"/>
    <mergeCell ref="E1189:G1189"/>
    <mergeCell ref="A1190:G1190"/>
    <mergeCell ref="A1191:B1191"/>
    <mergeCell ref="E1176:F1176"/>
    <mergeCell ref="E1177:F1177"/>
    <mergeCell ref="E1178:G1178"/>
    <mergeCell ref="A1179:G1179"/>
    <mergeCell ref="A1180:B1180"/>
    <mergeCell ref="E1183:F1183"/>
    <mergeCell ref="E1165:F1165"/>
    <mergeCell ref="E1166:G1166"/>
    <mergeCell ref="A1167:G1167"/>
    <mergeCell ref="A1168:B1168"/>
    <mergeCell ref="E1172:F1172"/>
    <mergeCell ref="A1173:B1173"/>
    <mergeCell ref="A1154:B1154"/>
    <mergeCell ref="E1157:F1157"/>
    <mergeCell ref="A1158:B1158"/>
    <mergeCell ref="E1161:F1161"/>
    <mergeCell ref="A1162:B1162"/>
    <mergeCell ref="E1164:F1164"/>
    <mergeCell ref="E1146:F1146"/>
    <mergeCell ref="E1147:F1147"/>
    <mergeCell ref="E1148:G1148"/>
    <mergeCell ref="A1149:G1149"/>
    <mergeCell ref="A1150:B1150"/>
    <mergeCell ref="E1153:F1153"/>
    <mergeCell ref="A1134:G1134"/>
    <mergeCell ref="A1135:B1135"/>
    <mergeCell ref="E1137:F1137"/>
    <mergeCell ref="A1138:B1138"/>
    <mergeCell ref="E1142:F1142"/>
    <mergeCell ref="A1143:B1143"/>
    <mergeCell ref="A1123:B1123"/>
    <mergeCell ref="E1127:F1127"/>
    <mergeCell ref="A1128:B1128"/>
    <mergeCell ref="E1131:F1131"/>
    <mergeCell ref="E1132:F1132"/>
    <mergeCell ref="E1133:G1133"/>
    <mergeCell ref="E1115:F1115"/>
    <mergeCell ref="A1116:B1116"/>
    <mergeCell ref="E1119:F1119"/>
    <mergeCell ref="E1120:F1120"/>
    <mergeCell ref="E1121:G1121"/>
    <mergeCell ref="A1122:G1122"/>
    <mergeCell ref="A1104:B1104"/>
    <mergeCell ref="E1107:F1107"/>
    <mergeCell ref="E1108:F1108"/>
    <mergeCell ref="E1109:G1109"/>
    <mergeCell ref="A1110:G1110"/>
    <mergeCell ref="A1111:B1111"/>
    <mergeCell ref="E1094:F1094"/>
    <mergeCell ref="E1095:F1095"/>
    <mergeCell ref="E1096:G1096"/>
    <mergeCell ref="A1097:G1097"/>
    <mergeCell ref="A1098:B1098"/>
    <mergeCell ref="E1103:F1103"/>
    <mergeCell ref="E1082:F1082"/>
    <mergeCell ref="E1083:G1083"/>
    <mergeCell ref="A1084:G1084"/>
    <mergeCell ref="A1085:B1085"/>
    <mergeCell ref="E1090:F1090"/>
    <mergeCell ref="A1091:B1091"/>
    <mergeCell ref="E1071:G1071"/>
    <mergeCell ref="A1072:G1072"/>
    <mergeCell ref="A1073:B1073"/>
    <mergeCell ref="E1077:F1077"/>
    <mergeCell ref="A1078:B1078"/>
    <mergeCell ref="E1081:F1081"/>
    <mergeCell ref="A1060:G1060"/>
    <mergeCell ref="A1061:B1061"/>
    <mergeCell ref="E1065:F1065"/>
    <mergeCell ref="A1066:B1066"/>
    <mergeCell ref="E1069:F1069"/>
    <mergeCell ref="E1070:F1070"/>
    <mergeCell ref="A1049:B1049"/>
    <mergeCell ref="E1053:F1053"/>
    <mergeCell ref="A1054:B1054"/>
    <mergeCell ref="E1057:F1057"/>
    <mergeCell ref="E1058:F1058"/>
    <mergeCell ref="E1059:G1059"/>
    <mergeCell ref="E1040:F1040"/>
    <mergeCell ref="A1041:B1041"/>
    <mergeCell ref="E1045:F1045"/>
    <mergeCell ref="E1046:F1046"/>
    <mergeCell ref="E1047:G1047"/>
    <mergeCell ref="A1048:G1048"/>
    <mergeCell ref="A1031:B1031"/>
    <mergeCell ref="E1034:F1034"/>
    <mergeCell ref="E1035:F1035"/>
    <mergeCell ref="E1036:G1036"/>
    <mergeCell ref="A1037:G1037"/>
    <mergeCell ref="A1038:B1038"/>
    <mergeCell ref="E1021:F1021"/>
    <mergeCell ref="E1022:F1022"/>
    <mergeCell ref="E1023:G1023"/>
    <mergeCell ref="A1024:G1024"/>
    <mergeCell ref="A1025:B1025"/>
    <mergeCell ref="E1030:F1030"/>
    <mergeCell ref="E1009:F1009"/>
    <mergeCell ref="E1010:G1010"/>
    <mergeCell ref="A1011:G1011"/>
    <mergeCell ref="A1012:B1012"/>
    <mergeCell ref="E1017:F1017"/>
    <mergeCell ref="A1018:B1018"/>
    <mergeCell ref="E997:G997"/>
    <mergeCell ref="A998:G998"/>
    <mergeCell ref="A999:B999"/>
    <mergeCell ref="E1004:F1004"/>
    <mergeCell ref="A1005:B1005"/>
    <mergeCell ref="E1008:F1008"/>
    <mergeCell ref="A985:G985"/>
    <mergeCell ref="A986:B986"/>
    <mergeCell ref="E991:F991"/>
    <mergeCell ref="A992:B992"/>
    <mergeCell ref="E995:F995"/>
    <mergeCell ref="E996:F996"/>
    <mergeCell ref="A973:B973"/>
    <mergeCell ref="E978:F978"/>
    <mergeCell ref="A979:B979"/>
    <mergeCell ref="E982:F982"/>
    <mergeCell ref="E983:F983"/>
    <mergeCell ref="E984:G984"/>
    <mergeCell ref="E965:F965"/>
    <mergeCell ref="A966:B966"/>
    <mergeCell ref="E969:F969"/>
    <mergeCell ref="E970:F970"/>
    <mergeCell ref="E971:G971"/>
    <mergeCell ref="A972:G972"/>
    <mergeCell ref="A953:B953"/>
    <mergeCell ref="E956:F956"/>
    <mergeCell ref="E957:F957"/>
    <mergeCell ref="E958:G958"/>
    <mergeCell ref="A959:G959"/>
    <mergeCell ref="A960:B960"/>
    <mergeCell ref="E943:F943"/>
    <mergeCell ref="E944:F944"/>
    <mergeCell ref="E945:G945"/>
    <mergeCell ref="A946:G946"/>
    <mergeCell ref="A947:B947"/>
    <mergeCell ref="E952:F952"/>
    <mergeCell ref="E934:F934"/>
    <mergeCell ref="E935:G935"/>
    <mergeCell ref="A936:G936"/>
    <mergeCell ref="A937:B937"/>
    <mergeCell ref="E940:F940"/>
    <mergeCell ref="A941:B941"/>
    <mergeCell ref="E925:G925"/>
    <mergeCell ref="A926:G926"/>
    <mergeCell ref="A927:B927"/>
    <mergeCell ref="E929:F929"/>
    <mergeCell ref="A930:B930"/>
    <mergeCell ref="E933:F933"/>
    <mergeCell ref="E917:F917"/>
    <mergeCell ref="A918:B918"/>
    <mergeCell ref="E920:F920"/>
    <mergeCell ref="A921:B921"/>
    <mergeCell ref="E923:F923"/>
    <mergeCell ref="E924:F924"/>
    <mergeCell ref="A908:B908"/>
    <mergeCell ref="E911:F911"/>
    <mergeCell ref="E912:F912"/>
    <mergeCell ref="E913:G913"/>
    <mergeCell ref="A914:G914"/>
    <mergeCell ref="A915:B915"/>
    <mergeCell ref="E899:F899"/>
    <mergeCell ref="E900:F900"/>
    <mergeCell ref="E901:G901"/>
    <mergeCell ref="A902:G902"/>
    <mergeCell ref="A903:B903"/>
    <mergeCell ref="E907:F907"/>
    <mergeCell ref="E889:F889"/>
    <mergeCell ref="E890:G890"/>
    <mergeCell ref="A891:G891"/>
    <mergeCell ref="A892:B892"/>
    <mergeCell ref="E895:F895"/>
    <mergeCell ref="A896:B896"/>
    <mergeCell ref="E879:G879"/>
    <mergeCell ref="A880:G880"/>
    <mergeCell ref="A881:B881"/>
    <mergeCell ref="E884:F884"/>
    <mergeCell ref="A885:B885"/>
    <mergeCell ref="E888:F888"/>
    <mergeCell ref="A868:G868"/>
    <mergeCell ref="A869:B869"/>
    <mergeCell ref="E873:F873"/>
    <mergeCell ref="A874:B874"/>
    <mergeCell ref="E877:F877"/>
    <mergeCell ref="E878:F878"/>
    <mergeCell ref="A857:B857"/>
    <mergeCell ref="E861:F861"/>
    <mergeCell ref="A862:B862"/>
    <mergeCell ref="E865:F865"/>
    <mergeCell ref="E866:F866"/>
    <mergeCell ref="E867:G867"/>
    <mergeCell ref="E849:F849"/>
    <mergeCell ref="A850:B850"/>
    <mergeCell ref="E853:F853"/>
    <mergeCell ref="E854:F854"/>
    <mergeCell ref="E855:G855"/>
    <mergeCell ref="A856:G856"/>
    <mergeCell ref="A840:B840"/>
    <mergeCell ref="E842:F842"/>
    <mergeCell ref="E843:F843"/>
    <mergeCell ref="E844:G844"/>
    <mergeCell ref="A845:G845"/>
    <mergeCell ref="A846:B846"/>
    <mergeCell ref="E832:F832"/>
    <mergeCell ref="E833:F833"/>
    <mergeCell ref="E834:G834"/>
    <mergeCell ref="A835:G835"/>
    <mergeCell ref="A836:B836"/>
    <mergeCell ref="E839:F839"/>
    <mergeCell ref="E822:F822"/>
    <mergeCell ref="E823:G823"/>
    <mergeCell ref="A824:G824"/>
    <mergeCell ref="A825:B825"/>
    <mergeCell ref="E828:F828"/>
    <mergeCell ref="A829:B829"/>
    <mergeCell ref="A811:B811"/>
    <mergeCell ref="E814:F814"/>
    <mergeCell ref="A815:B815"/>
    <mergeCell ref="E818:F818"/>
    <mergeCell ref="A819:B819"/>
    <mergeCell ref="E821:F821"/>
    <mergeCell ref="E804:F804"/>
    <mergeCell ref="A805:B805"/>
    <mergeCell ref="E807:F807"/>
    <mergeCell ref="E808:F808"/>
    <mergeCell ref="E809:G809"/>
    <mergeCell ref="A810:G810"/>
    <mergeCell ref="A789:B789"/>
    <mergeCell ref="E792:F792"/>
    <mergeCell ref="E793:F793"/>
    <mergeCell ref="E794:G794"/>
    <mergeCell ref="A795:G795"/>
    <mergeCell ref="A796:B796"/>
    <mergeCell ref="E781:F781"/>
    <mergeCell ref="E782:F782"/>
    <mergeCell ref="E783:G783"/>
    <mergeCell ref="A784:G784"/>
    <mergeCell ref="A785:B785"/>
    <mergeCell ref="E788:F788"/>
    <mergeCell ref="E770:F770"/>
    <mergeCell ref="E771:G771"/>
    <mergeCell ref="A772:G772"/>
    <mergeCell ref="A773:B773"/>
    <mergeCell ref="E777:F777"/>
    <mergeCell ref="A778:B778"/>
    <mergeCell ref="E759:G759"/>
    <mergeCell ref="A760:G760"/>
    <mergeCell ref="A761:B761"/>
    <mergeCell ref="E765:F765"/>
    <mergeCell ref="A766:B766"/>
    <mergeCell ref="E769:F769"/>
    <mergeCell ref="A748:G748"/>
    <mergeCell ref="A749:B749"/>
    <mergeCell ref="E753:F753"/>
    <mergeCell ref="A754:B754"/>
    <mergeCell ref="E757:F757"/>
    <mergeCell ref="E758:F758"/>
    <mergeCell ref="A737:B737"/>
    <mergeCell ref="E741:F741"/>
    <mergeCell ref="A742:B742"/>
    <mergeCell ref="E745:F745"/>
    <mergeCell ref="E746:F746"/>
    <mergeCell ref="E747:G747"/>
    <mergeCell ref="E729:F729"/>
    <mergeCell ref="A730:B730"/>
    <mergeCell ref="E733:F733"/>
    <mergeCell ref="E734:F734"/>
    <mergeCell ref="E735:G735"/>
    <mergeCell ref="A736:G736"/>
    <mergeCell ref="A720:B720"/>
    <mergeCell ref="E723:F723"/>
    <mergeCell ref="E724:F724"/>
    <mergeCell ref="E725:G725"/>
    <mergeCell ref="A726:G726"/>
    <mergeCell ref="A727:B727"/>
    <mergeCell ref="E713:F713"/>
    <mergeCell ref="E714:F714"/>
    <mergeCell ref="E715:G715"/>
    <mergeCell ref="A716:G716"/>
    <mergeCell ref="A717:B717"/>
    <mergeCell ref="E719:F719"/>
    <mergeCell ref="E704:F704"/>
    <mergeCell ref="E705:G705"/>
    <mergeCell ref="A706:G706"/>
    <mergeCell ref="A707:B707"/>
    <mergeCell ref="E709:F709"/>
    <mergeCell ref="A710:B710"/>
    <mergeCell ref="E695:G695"/>
    <mergeCell ref="A696:G696"/>
    <mergeCell ref="A697:B697"/>
    <mergeCell ref="E699:F699"/>
    <mergeCell ref="A700:B700"/>
    <mergeCell ref="E703:F703"/>
    <mergeCell ref="E686:F686"/>
    <mergeCell ref="A687:B687"/>
    <mergeCell ref="E690:F690"/>
    <mergeCell ref="A691:B691"/>
    <mergeCell ref="E693:F693"/>
    <mergeCell ref="E694:F694"/>
    <mergeCell ref="E677:F677"/>
    <mergeCell ref="E678:G678"/>
    <mergeCell ref="A679:G679"/>
    <mergeCell ref="A680:B680"/>
    <mergeCell ref="E683:F683"/>
    <mergeCell ref="A684:B684"/>
    <mergeCell ref="A662:B662"/>
    <mergeCell ref="E665:F665"/>
    <mergeCell ref="A666:B666"/>
    <mergeCell ref="E672:F672"/>
    <mergeCell ref="A673:B673"/>
    <mergeCell ref="E676:F676"/>
    <mergeCell ref="E654:F654"/>
    <mergeCell ref="A655:B655"/>
    <mergeCell ref="E658:F658"/>
    <mergeCell ref="E659:F659"/>
    <mergeCell ref="E660:G660"/>
    <mergeCell ref="A661:G661"/>
    <mergeCell ref="E641:F641"/>
    <mergeCell ref="E642:G642"/>
    <mergeCell ref="A643:G643"/>
    <mergeCell ref="A644:B644"/>
    <mergeCell ref="E647:F647"/>
    <mergeCell ref="A648:B648"/>
    <mergeCell ref="A626:B626"/>
    <mergeCell ref="E629:F629"/>
    <mergeCell ref="A630:B630"/>
    <mergeCell ref="E636:F636"/>
    <mergeCell ref="A637:B637"/>
    <mergeCell ref="E640:F640"/>
    <mergeCell ref="E618:F618"/>
    <mergeCell ref="A619:B619"/>
    <mergeCell ref="E622:F622"/>
    <mergeCell ref="E623:F623"/>
    <mergeCell ref="E624:G624"/>
    <mergeCell ref="A625:G625"/>
    <mergeCell ref="E608:F608"/>
    <mergeCell ref="E609:G609"/>
    <mergeCell ref="A610:G610"/>
    <mergeCell ref="A611:B611"/>
    <mergeCell ref="E614:F614"/>
    <mergeCell ref="A615:B615"/>
    <mergeCell ref="E598:G598"/>
    <mergeCell ref="A599:G599"/>
    <mergeCell ref="A600:B600"/>
    <mergeCell ref="E603:F603"/>
    <mergeCell ref="A604:B604"/>
    <mergeCell ref="E607:F607"/>
    <mergeCell ref="A589:G589"/>
    <mergeCell ref="A590:B590"/>
    <mergeCell ref="E592:F592"/>
    <mergeCell ref="A593:B593"/>
    <mergeCell ref="E596:F596"/>
    <mergeCell ref="E597:F597"/>
    <mergeCell ref="A580:B580"/>
    <mergeCell ref="E582:F582"/>
    <mergeCell ref="A583:B583"/>
    <mergeCell ref="E586:F586"/>
    <mergeCell ref="E587:F587"/>
    <mergeCell ref="E588:G588"/>
    <mergeCell ref="E572:F572"/>
    <mergeCell ref="A573:B573"/>
    <mergeCell ref="E576:F576"/>
    <mergeCell ref="E577:F577"/>
    <mergeCell ref="E578:G578"/>
    <mergeCell ref="A579:G579"/>
    <mergeCell ref="A564:B564"/>
    <mergeCell ref="E566:F566"/>
    <mergeCell ref="E567:F567"/>
    <mergeCell ref="E568:G568"/>
    <mergeCell ref="A569:G569"/>
    <mergeCell ref="A570:B570"/>
    <mergeCell ref="E556:F556"/>
    <mergeCell ref="E557:F557"/>
    <mergeCell ref="E558:G558"/>
    <mergeCell ref="A559:G559"/>
    <mergeCell ref="A560:B560"/>
    <mergeCell ref="E563:F563"/>
    <mergeCell ref="E542:F542"/>
    <mergeCell ref="A543:B543"/>
    <mergeCell ref="E547:F547"/>
    <mergeCell ref="A548:B548"/>
    <mergeCell ref="E552:F552"/>
    <mergeCell ref="A553:B553"/>
    <mergeCell ref="A533:B533"/>
    <mergeCell ref="E536:F536"/>
    <mergeCell ref="E537:F537"/>
    <mergeCell ref="E538:G538"/>
    <mergeCell ref="A539:G539"/>
    <mergeCell ref="A540:B540"/>
    <mergeCell ref="A519:B519"/>
    <mergeCell ref="E521:F521"/>
    <mergeCell ref="A522:B522"/>
    <mergeCell ref="E527:F527"/>
    <mergeCell ref="A528:B528"/>
    <mergeCell ref="E532:F532"/>
    <mergeCell ref="E511:F511"/>
    <mergeCell ref="A512:B512"/>
    <mergeCell ref="E515:F515"/>
    <mergeCell ref="E516:F516"/>
    <mergeCell ref="E517:G517"/>
    <mergeCell ref="A518:G518"/>
    <mergeCell ref="A497:G497"/>
    <mergeCell ref="A498:B498"/>
    <mergeCell ref="E500:F500"/>
    <mergeCell ref="A501:B501"/>
    <mergeCell ref="E506:F506"/>
    <mergeCell ref="A507:B507"/>
    <mergeCell ref="E490:G490"/>
    <mergeCell ref="A491:G491"/>
    <mergeCell ref="A492:B492"/>
    <mergeCell ref="E494:F494"/>
    <mergeCell ref="E495:F495"/>
    <mergeCell ref="E496:G496"/>
    <mergeCell ref="E483:F483"/>
    <mergeCell ref="E484:G484"/>
    <mergeCell ref="A485:G485"/>
    <mergeCell ref="A486:B486"/>
    <mergeCell ref="E488:F488"/>
    <mergeCell ref="E489:F489"/>
    <mergeCell ref="E473:G473"/>
    <mergeCell ref="A474:G474"/>
    <mergeCell ref="A475:B475"/>
    <mergeCell ref="E478:F478"/>
    <mergeCell ref="A479:B479"/>
    <mergeCell ref="E482:F482"/>
    <mergeCell ref="A462:G462"/>
    <mergeCell ref="A463:B463"/>
    <mergeCell ref="E467:F467"/>
    <mergeCell ref="A468:B468"/>
    <mergeCell ref="E471:F471"/>
    <mergeCell ref="E472:F472"/>
    <mergeCell ref="A451:B451"/>
    <mergeCell ref="E455:F455"/>
    <mergeCell ref="A456:B456"/>
    <mergeCell ref="E459:F459"/>
    <mergeCell ref="E460:F460"/>
    <mergeCell ref="E461:G461"/>
    <mergeCell ref="E443:F443"/>
    <mergeCell ref="A444:B444"/>
    <mergeCell ref="E447:F447"/>
    <mergeCell ref="E448:F448"/>
    <mergeCell ref="E449:G449"/>
    <mergeCell ref="A450:G450"/>
    <mergeCell ref="A432:B432"/>
    <mergeCell ref="E435:F435"/>
    <mergeCell ref="E436:F436"/>
    <mergeCell ref="E437:G437"/>
    <mergeCell ref="A438:G438"/>
    <mergeCell ref="A439:B439"/>
    <mergeCell ref="E423:F423"/>
    <mergeCell ref="E424:F424"/>
    <mergeCell ref="E425:G425"/>
    <mergeCell ref="A426:G426"/>
    <mergeCell ref="A427:B427"/>
    <mergeCell ref="E431:F431"/>
    <mergeCell ref="E412:F412"/>
    <mergeCell ref="E413:G413"/>
    <mergeCell ref="A414:G414"/>
    <mergeCell ref="A415:B415"/>
    <mergeCell ref="E419:F419"/>
    <mergeCell ref="A420:B420"/>
    <mergeCell ref="E401:G401"/>
    <mergeCell ref="A402:G402"/>
    <mergeCell ref="A403:B403"/>
    <mergeCell ref="E407:F407"/>
    <mergeCell ref="A408:B408"/>
    <mergeCell ref="E411:F411"/>
    <mergeCell ref="A390:G390"/>
    <mergeCell ref="A391:B391"/>
    <mergeCell ref="E395:F395"/>
    <mergeCell ref="A396:B396"/>
    <mergeCell ref="E399:F399"/>
    <mergeCell ref="E400:F400"/>
    <mergeCell ref="A379:B379"/>
    <mergeCell ref="E383:F383"/>
    <mergeCell ref="A384:B384"/>
    <mergeCell ref="E387:F387"/>
    <mergeCell ref="E388:F388"/>
    <mergeCell ref="E389:G389"/>
    <mergeCell ref="E371:F371"/>
    <mergeCell ref="A372:B372"/>
    <mergeCell ref="E375:F375"/>
    <mergeCell ref="E376:F376"/>
    <mergeCell ref="E377:G377"/>
    <mergeCell ref="A378:G378"/>
    <mergeCell ref="A360:B360"/>
    <mergeCell ref="E363:F363"/>
    <mergeCell ref="E364:F364"/>
    <mergeCell ref="E365:G365"/>
    <mergeCell ref="A366:G366"/>
    <mergeCell ref="A367:B367"/>
    <mergeCell ref="E351:F351"/>
    <mergeCell ref="E352:F352"/>
    <mergeCell ref="E353:G353"/>
    <mergeCell ref="A354:G354"/>
    <mergeCell ref="A355:B355"/>
    <mergeCell ref="E359:F359"/>
    <mergeCell ref="E340:F340"/>
    <mergeCell ref="E341:G341"/>
    <mergeCell ref="A342:G342"/>
    <mergeCell ref="A343:B343"/>
    <mergeCell ref="E347:F347"/>
    <mergeCell ref="A348:B348"/>
    <mergeCell ref="E329:G329"/>
    <mergeCell ref="A330:G330"/>
    <mergeCell ref="A331:B331"/>
    <mergeCell ref="E335:F335"/>
    <mergeCell ref="A336:B336"/>
    <mergeCell ref="E339:F339"/>
    <mergeCell ref="A318:G318"/>
    <mergeCell ref="A319:B319"/>
    <mergeCell ref="E323:F323"/>
    <mergeCell ref="A324:B324"/>
    <mergeCell ref="E327:F327"/>
    <mergeCell ref="E328:F328"/>
    <mergeCell ref="A307:B307"/>
    <mergeCell ref="E311:F311"/>
    <mergeCell ref="A312:B312"/>
    <mergeCell ref="E315:F315"/>
    <mergeCell ref="E316:F316"/>
    <mergeCell ref="E317:G317"/>
    <mergeCell ref="E299:F299"/>
    <mergeCell ref="A300:B300"/>
    <mergeCell ref="E303:F303"/>
    <mergeCell ref="E304:F304"/>
    <mergeCell ref="E305:G305"/>
    <mergeCell ref="A306:G306"/>
    <mergeCell ref="A288:B288"/>
    <mergeCell ref="E291:F291"/>
    <mergeCell ref="E292:F292"/>
    <mergeCell ref="E293:G293"/>
    <mergeCell ref="A294:G294"/>
    <mergeCell ref="A295:B295"/>
    <mergeCell ref="E279:F279"/>
    <mergeCell ref="E280:F280"/>
    <mergeCell ref="E281:G281"/>
    <mergeCell ref="A282:G282"/>
    <mergeCell ref="A283:B283"/>
    <mergeCell ref="E287:F287"/>
    <mergeCell ref="E267:F267"/>
    <mergeCell ref="E268:G268"/>
    <mergeCell ref="A269:G269"/>
    <mergeCell ref="A270:B270"/>
    <mergeCell ref="E275:F275"/>
    <mergeCell ref="A276:B276"/>
    <mergeCell ref="E255:G255"/>
    <mergeCell ref="A256:G256"/>
    <mergeCell ref="A257:B257"/>
    <mergeCell ref="E262:F262"/>
    <mergeCell ref="A263:B263"/>
    <mergeCell ref="E266:F266"/>
    <mergeCell ref="A243:G243"/>
    <mergeCell ref="A244:B244"/>
    <mergeCell ref="E249:F249"/>
    <mergeCell ref="A250:B250"/>
    <mergeCell ref="E253:F253"/>
    <mergeCell ref="E254:F254"/>
    <mergeCell ref="A231:B231"/>
    <mergeCell ref="E236:F236"/>
    <mergeCell ref="A237:B237"/>
    <mergeCell ref="E240:F240"/>
    <mergeCell ref="E241:F241"/>
    <mergeCell ref="E242:G242"/>
    <mergeCell ref="E223:F223"/>
    <mergeCell ref="A224:B224"/>
    <mergeCell ref="E227:F227"/>
    <mergeCell ref="E228:F228"/>
    <mergeCell ref="E229:G229"/>
    <mergeCell ref="A230:G230"/>
    <mergeCell ref="A211:B211"/>
    <mergeCell ref="E214:F214"/>
    <mergeCell ref="E215:F215"/>
    <mergeCell ref="E216:G216"/>
    <mergeCell ref="A217:G217"/>
    <mergeCell ref="A218:B218"/>
    <mergeCell ref="E201:F201"/>
    <mergeCell ref="E202:F202"/>
    <mergeCell ref="E203:G203"/>
    <mergeCell ref="A204:G204"/>
    <mergeCell ref="A205:B205"/>
    <mergeCell ref="E210:F210"/>
    <mergeCell ref="E190:F190"/>
    <mergeCell ref="E191:G191"/>
    <mergeCell ref="A192:G192"/>
    <mergeCell ref="A193:B193"/>
    <mergeCell ref="E197:F197"/>
    <mergeCell ref="A198:B198"/>
    <mergeCell ref="E181:G181"/>
    <mergeCell ref="A182:G182"/>
    <mergeCell ref="A183:B183"/>
    <mergeCell ref="E185:F185"/>
    <mergeCell ref="A186:B186"/>
    <mergeCell ref="E189:F189"/>
    <mergeCell ref="A171:B171"/>
    <mergeCell ref="E175:F175"/>
    <mergeCell ref="A176:B176"/>
    <mergeCell ref="E179:F179"/>
    <mergeCell ref="E180:F180"/>
    <mergeCell ref="E160:G160"/>
    <mergeCell ref="A161:G161"/>
    <mergeCell ref="A162:B162"/>
    <mergeCell ref="E167:F167"/>
    <mergeCell ref="E168:F168"/>
    <mergeCell ref="E169:G169"/>
    <mergeCell ref="E150:F150"/>
    <mergeCell ref="E151:G151"/>
    <mergeCell ref="A152:G152"/>
    <mergeCell ref="A153:B153"/>
    <mergeCell ref="E158:F158"/>
    <mergeCell ref="E159:F159"/>
    <mergeCell ref="E142:G142"/>
    <mergeCell ref="A143:G143"/>
    <mergeCell ref="A144:B144"/>
    <mergeCell ref="E149:F149"/>
    <mergeCell ref="A126:B126"/>
    <mergeCell ref="E131:F131"/>
    <mergeCell ref="E132:F132"/>
    <mergeCell ref="E133:G133"/>
    <mergeCell ref="A134:G134"/>
    <mergeCell ref="A135:B135"/>
    <mergeCell ref="A116:G116"/>
    <mergeCell ref="A117:B117"/>
    <mergeCell ref="E122:F122"/>
    <mergeCell ref="E123:F123"/>
    <mergeCell ref="E124:G124"/>
    <mergeCell ref="A125:G125"/>
    <mergeCell ref="A170:G170"/>
    <mergeCell ref="E113:F113"/>
    <mergeCell ref="E114:F114"/>
    <mergeCell ref="E115:G115"/>
    <mergeCell ref="A96:G96"/>
    <mergeCell ref="A97:B97"/>
    <mergeCell ref="E103:F103"/>
    <mergeCell ref="A104:B104"/>
    <mergeCell ref="E107:F107"/>
    <mergeCell ref="E108:F108"/>
    <mergeCell ref="A86:B86"/>
    <mergeCell ref="E90:F90"/>
    <mergeCell ref="A91:B91"/>
    <mergeCell ref="E93:F93"/>
    <mergeCell ref="E94:F94"/>
    <mergeCell ref="E95:G95"/>
    <mergeCell ref="E140:F140"/>
    <mergeCell ref="E141:F141"/>
    <mergeCell ref="A77:B77"/>
    <mergeCell ref="E85:F85"/>
    <mergeCell ref="E62:F62"/>
    <mergeCell ref="E63:G63"/>
    <mergeCell ref="A64:G64"/>
    <mergeCell ref="A65:B65"/>
    <mergeCell ref="E69:F69"/>
    <mergeCell ref="E70:F70"/>
    <mergeCell ref="E53:G53"/>
    <mergeCell ref="A54:G54"/>
    <mergeCell ref="A55:B55"/>
    <mergeCell ref="E57:F57"/>
    <mergeCell ref="A58:B58"/>
    <mergeCell ref="E61:F61"/>
    <mergeCell ref="E109:G109"/>
    <mergeCell ref="A110:G110"/>
    <mergeCell ref="A111:B111"/>
    <mergeCell ref="E52:F52"/>
    <mergeCell ref="A35:B35"/>
    <mergeCell ref="E37:F37"/>
    <mergeCell ref="A38:B38"/>
    <mergeCell ref="E41:F41"/>
    <mergeCell ref="E42:F42"/>
    <mergeCell ref="E43:G43"/>
    <mergeCell ref="E28:F28"/>
    <mergeCell ref="A29:B29"/>
    <mergeCell ref="E31:F31"/>
    <mergeCell ref="E32:F32"/>
    <mergeCell ref="E33:G33"/>
    <mergeCell ref="A34:G34"/>
    <mergeCell ref="E71:G71"/>
    <mergeCell ref="A72:G72"/>
    <mergeCell ref="A73:B73"/>
    <mergeCell ref="E76:F76"/>
    <mergeCell ref="C9:D9"/>
    <mergeCell ref="B11:G11"/>
    <mergeCell ref="A12:G12"/>
    <mergeCell ref="A13:B13"/>
    <mergeCell ref="E22:F22"/>
    <mergeCell ref="A23:B23"/>
    <mergeCell ref="A1:G3"/>
    <mergeCell ref="C6:G6"/>
    <mergeCell ref="C7:D7"/>
    <mergeCell ref="F7:G7"/>
    <mergeCell ref="C8:D8"/>
    <mergeCell ref="F8:G8"/>
    <mergeCell ref="A44:G44"/>
    <mergeCell ref="A45:B45"/>
    <mergeCell ref="E47:F47"/>
    <mergeCell ref="A48:B48"/>
    <mergeCell ref="E51:F51"/>
  </mergeCells>
  <pageMargins left="0.511811024" right="0.511811024" top="0.78740157499999996" bottom="0.78740157499999996" header="0.31496062000000002" footer="0.31496062000000002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60F3-28D6-450A-ACA0-436243E8905B}">
  <dimension ref="B1:P66"/>
  <sheetViews>
    <sheetView view="pageBreakPreview" zoomScaleNormal="100" zoomScaleSheetLayoutView="100" workbookViewId="0">
      <selection activeCell="H53" sqref="H53"/>
    </sheetView>
  </sheetViews>
  <sheetFormatPr defaultRowHeight="14.25"/>
  <cols>
    <col min="1" max="1" width="2.75" style="39" customWidth="1"/>
    <col min="2" max="2" width="9" style="39"/>
    <col min="3" max="3" width="58.875" style="39" bestFit="1" customWidth="1"/>
    <col min="4" max="4" width="14" style="39" customWidth="1"/>
    <col min="5" max="5" width="9.25" style="39" bestFit="1" customWidth="1"/>
    <col min="6" max="15" width="11.625" style="39" customWidth="1"/>
    <col min="16" max="16" width="11.5" style="39" bestFit="1" customWidth="1"/>
    <col min="17" max="257" width="9" style="39"/>
    <col min="258" max="258" width="42.625" style="39" customWidth="1"/>
    <col min="259" max="259" width="14" style="39" customWidth="1"/>
    <col min="260" max="260" width="9.25" style="39" bestFit="1" customWidth="1"/>
    <col min="261" max="261" width="11.25" style="39" customWidth="1"/>
    <col min="262" max="268" width="12.625" style="39" customWidth="1"/>
    <col min="269" max="269" width="10.5" style="39" customWidth="1"/>
    <col min="270" max="513" width="9" style="39"/>
    <col min="514" max="514" width="42.625" style="39" customWidth="1"/>
    <col min="515" max="515" width="14" style="39" customWidth="1"/>
    <col min="516" max="516" width="9.25" style="39" bestFit="1" customWidth="1"/>
    <col min="517" max="517" width="11.25" style="39" customWidth="1"/>
    <col min="518" max="524" width="12.625" style="39" customWidth="1"/>
    <col min="525" max="525" width="10.5" style="39" customWidth="1"/>
    <col min="526" max="769" width="9" style="39"/>
    <col min="770" max="770" width="42.625" style="39" customWidth="1"/>
    <col min="771" max="771" width="14" style="39" customWidth="1"/>
    <col min="772" max="772" width="9.25" style="39" bestFit="1" customWidth="1"/>
    <col min="773" max="773" width="11.25" style="39" customWidth="1"/>
    <col min="774" max="780" width="12.625" style="39" customWidth="1"/>
    <col min="781" max="781" width="10.5" style="39" customWidth="1"/>
    <col min="782" max="1025" width="9" style="39"/>
    <col min="1026" max="1026" width="42.625" style="39" customWidth="1"/>
    <col min="1027" max="1027" width="14" style="39" customWidth="1"/>
    <col min="1028" max="1028" width="9.25" style="39" bestFit="1" customWidth="1"/>
    <col min="1029" max="1029" width="11.25" style="39" customWidth="1"/>
    <col min="1030" max="1036" width="12.625" style="39" customWidth="1"/>
    <col min="1037" max="1037" width="10.5" style="39" customWidth="1"/>
    <col min="1038" max="1281" width="9" style="39"/>
    <col min="1282" max="1282" width="42.625" style="39" customWidth="1"/>
    <col min="1283" max="1283" width="14" style="39" customWidth="1"/>
    <col min="1284" max="1284" width="9.25" style="39" bestFit="1" customWidth="1"/>
    <col min="1285" max="1285" width="11.25" style="39" customWidth="1"/>
    <col min="1286" max="1292" width="12.625" style="39" customWidth="1"/>
    <col min="1293" max="1293" width="10.5" style="39" customWidth="1"/>
    <col min="1294" max="1537" width="9" style="39"/>
    <col min="1538" max="1538" width="42.625" style="39" customWidth="1"/>
    <col min="1539" max="1539" width="14" style="39" customWidth="1"/>
    <col min="1540" max="1540" width="9.25" style="39" bestFit="1" customWidth="1"/>
    <col min="1541" max="1541" width="11.25" style="39" customWidth="1"/>
    <col min="1542" max="1548" width="12.625" style="39" customWidth="1"/>
    <col min="1549" max="1549" width="10.5" style="39" customWidth="1"/>
    <col min="1550" max="1793" width="9" style="39"/>
    <col min="1794" max="1794" width="42.625" style="39" customWidth="1"/>
    <col min="1795" max="1795" width="14" style="39" customWidth="1"/>
    <col min="1796" max="1796" width="9.25" style="39" bestFit="1" customWidth="1"/>
    <col min="1797" max="1797" width="11.25" style="39" customWidth="1"/>
    <col min="1798" max="1804" width="12.625" style="39" customWidth="1"/>
    <col min="1805" max="1805" width="10.5" style="39" customWidth="1"/>
    <col min="1806" max="2049" width="9" style="39"/>
    <col min="2050" max="2050" width="42.625" style="39" customWidth="1"/>
    <col min="2051" max="2051" width="14" style="39" customWidth="1"/>
    <col min="2052" max="2052" width="9.25" style="39" bestFit="1" customWidth="1"/>
    <col min="2053" max="2053" width="11.25" style="39" customWidth="1"/>
    <col min="2054" max="2060" width="12.625" style="39" customWidth="1"/>
    <col min="2061" max="2061" width="10.5" style="39" customWidth="1"/>
    <col min="2062" max="2305" width="9" style="39"/>
    <col min="2306" max="2306" width="42.625" style="39" customWidth="1"/>
    <col min="2307" max="2307" width="14" style="39" customWidth="1"/>
    <col min="2308" max="2308" width="9.25" style="39" bestFit="1" customWidth="1"/>
    <col min="2309" max="2309" width="11.25" style="39" customWidth="1"/>
    <col min="2310" max="2316" width="12.625" style="39" customWidth="1"/>
    <col min="2317" max="2317" width="10.5" style="39" customWidth="1"/>
    <col min="2318" max="2561" width="9" style="39"/>
    <col min="2562" max="2562" width="42.625" style="39" customWidth="1"/>
    <col min="2563" max="2563" width="14" style="39" customWidth="1"/>
    <col min="2564" max="2564" width="9.25" style="39" bestFit="1" customWidth="1"/>
    <col min="2565" max="2565" width="11.25" style="39" customWidth="1"/>
    <col min="2566" max="2572" width="12.625" style="39" customWidth="1"/>
    <col min="2573" max="2573" width="10.5" style="39" customWidth="1"/>
    <col min="2574" max="2817" width="9" style="39"/>
    <col min="2818" max="2818" width="42.625" style="39" customWidth="1"/>
    <col min="2819" max="2819" width="14" style="39" customWidth="1"/>
    <col min="2820" max="2820" width="9.25" style="39" bestFit="1" customWidth="1"/>
    <col min="2821" max="2821" width="11.25" style="39" customWidth="1"/>
    <col min="2822" max="2828" width="12.625" style="39" customWidth="1"/>
    <col min="2829" max="2829" width="10.5" style="39" customWidth="1"/>
    <col min="2830" max="3073" width="9" style="39"/>
    <col min="3074" max="3074" width="42.625" style="39" customWidth="1"/>
    <col min="3075" max="3075" width="14" style="39" customWidth="1"/>
    <col min="3076" max="3076" width="9.25" style="39" bestFit="1" customWidth="1"/>
    <col min="3077" max="3077" width="11.25" style="39" customWidth="1"/>
    <col min="3078" max="3084" width="12.625" style="39" customWidth="1"/>
    <col min="3085" max="3085" width="10.5" style="39" customWidth="1"/>
    <col min="3086" max="3329" width="9" style="39"/>
    <col min="3330" max="3330" width="42.625" style="39" customWidth="1"/>
    <col min="3331" max="3331" width="14" style="39" customWidth="1"/>
    <col min="3332" max="3332" width="9.25" style="39" bestFit="1" customWidth="1"/>
    <col min="3333" max="3333" width="11.25" style="39" customWidth="1"/>
    <col min="3334" max="3340" width="12.625" style="39" customWidth="1"/>
    <col min="3341" max="3341" width="10.5" style="39" customWidth="1"/>
    <col min="3342" max="3585" width="9" style="39"/>
    <col min="3586" max="3586" width="42.625" style="39" customWidth="1"/>
    <col min="3587" max="3587" width="14" style="39" customWidth="1"/>
    <col min="3588" max="3588" width="9.25" style="39" bestFit="1" customWidth="1"/>
    <col min="3589" max="3589" width="11.25" style="39" customWidth="1"/>
    <col min="3590" max="3596" width="12.625" style="39" customWidth="1"/>
    <col min="3597" max="3597" width="10.5" style="39" customWidth="1"/>
    <col min="3598" max="3841" width="9" style="39"/>
    <col min="3842" max="3842" width="42.625" style="39" customWidth="1"/>
    <col min="3843" max="3843" width="14" style="39" customWidth="1"/>
    <col min="3844" max="3844" width="9.25" style="39" bestFit="1" customWidth="1"/>
    <col min="3845" max="3845" width="11.25" style="39" customWidth="1"/>
    <col min="3846" max="3852" width="12.625" style="39" customWidth="1"/>
    <col min="3853" max="3853" width="10.5" style="39" customWidth="1"/>
    <col min="3854" max="4097" width="9" style="39"/>
    <col min="4098" max="4098" width="42.625" style="39" customWidth="1"/>
    <col min="4099" max="4099" width="14" style="39" customWidth="1"/>
    <col min="4100" max="4100" width="9.25" style="39" bestFit="1" customWidth="1"/>
    <col min="4101" max="4101" width="11.25" style="39" customWidth="1"/>
    <col min="4102" max="4108" width="12.625" style="39" customWidth="1"/>
    <col min="4109" max="4109" width="10.5" style="39" customWidth="1"/>
    <col min="4110" max="4353" width="9" style="39"/>
    <col min="4354" max="4354" width="42.625" style="39" customWidth="1"/>
    <col min="4355" max="4355" width="14" style="39" customWidth="1"/>
    <col min="4356" max="4356" width="9.25" style="39" bestFit="1" customWidth="1"/>
    <col min="4357" max="4357" width="11.25" style="39" customWidth="1"/>
    <col min="4358" max="4364" width="12.625" style="39" customWidth="1"/>
    <col min="4365" max="4365" width="10.5" style="39" customWidth="1"/>
    <col min="4366" max="4609" width="9" style="39"/>
    <col min="4610" max="4610" width="42.625" style="39" customWidth="1"/>
    <col min="4611" max="4611" width="14" style="39" customWidth="1"/>
    <col min="4612" max="4612" width="9.25" style="39" bestFit="1" customWidth="1"/>
    <col min="4613" max="4613" width="11.25" style="39" customWidth="1"/>
    <col min="4614" max="4620" width="12.625" style="39" customWidth="1"/>
    <col min="4621" max="4621" width="10.5" style="39" customWidth="1"/>
    <col min="4622" max="4865" width="9" style="39"/>
    <col min="4866" max="4866" width="42.625" style="39" customWidth="1"/>
    <col min="4867" max="4867" width="14" style="39" customWidth="1"/>
    <col min="4868" max="4868" width="9.25" style="39" bestFit="1" customWidth="1"/>
    <col min="4869" max="4869" width="11.25" style="39" customWidth="1"/>
    <col min="4870" max="4876" width="12.625" style="39" customWidth="1"/>
    <col min="4877" max="4877" width="10.5" style="39" customWidth="1"/>
    <col min="4878" max="5121" width="9" style="39"/>
    <col min="5122" max="5122" width="42.625" style="39" customWidth="1"/>
    <col min="5123" max="5123" width="14" style="39" customWidth="1"/>
    <col min="5124" max="5124" width="9.25" style="39" bestFit="1" customWidth="1"/>
    <col min="5125" max="5125" width="11.25" style="39" customWidth="1"/>
    <col min="5126" max="5132" width="12.625" style="39" customWidth="1"/>
    <col min="5133" max="5133" width="10.5" style="39" customWidth="1"/>
    <col min="5134" max="5377" width="9" style="39"/>
    <col min="5378" max="5378" width="42.625" style="39" customWidth="1"/>
    <col min="5379" max="5379" width="14" style="39" customWidth="1"/>
    <col min="5380" max="5380" width="9.25" style="39" bestFit="1" customWidth="1"/>
    <col min="5381" max="5381" width="11.25" style="39" customWidth="1"/>
    <col min="5382" max="5388" width="12.625" style="39" customWidth="1"/>
    <col min="5389" max="5389" width="10.5" style="39" customWidth="1"/>
    <col min="5390" max="5633" width="9" style="39"/>
    <col min="5634" max="5634" width="42.625" style="39" customWidth="1"/>
    <col min="5635" max="5635" width="14" style="39" customWidth="1"/>
    <col min="5636" max="5636" width="9.25" style="39" bestFit="1" customWidth="1"/>
    <col min="5637" max="5637" width="11.25" style="39" customWidth="1"/>
    <col min="5638" max="5644" width="12.625" style="39" customWidth="1"/>
    <col min="5645" max="5645" width="10.5" style="39" customWidth="1"/>
    <col min="5646" max="5889" width="9" style="39"/>
    <col min="5890" max="5890" width="42.625" style="39" customWidth="1"/>
    <col min="5891" max="5891" width="14" style="39" customWidth="1"/>
    <col min="5892" max="5892" width="9.25" style="39" bestFit="1" customWidth="1"/>
    <col min="5893" max="5893" width="11.25" style="39" customWidth="1"/>
    <col min="5894" max="5900" width="12.625" style="39" customWidth="1"/>
    <col min="5901" max="5901" width="10.5" style="39" customWidth="1"/>
    <col min="5902" max="6145" width="9" style="39"/>
    <col min="6146" max="6146" width="42.625" style="39" customWidth="1"/>
    <col min="6147" max="6147" width="14" style="39" customWidth="1"/>
    <col min="6148" max="6148" width="9.25" style="39" bestFit="1" customWidth="1"/>
    <col min="6149" max="6149" width="11.25" style="39" customWidth="1"/>
    <col min="6150" max="6156" width="12.625" style="39" customWidth="1"/>
    <col min="6157" max="6157" width="10.5" style="39" customWidth="1"/>
    <col min="6158" max="6401" width="9" style="39"/>
    <col min="6402" max="6402" width="42.625" style="39" customWidth="1"/>
    <col min="6403" max="6403" width="14" style="39" customWidth="1"/>
    <col min="6404" max="6404" width="9.25" style="39" bestFit="1" customWidth="1"/>
    <col min="6405" max="6405" width="11.25" style="39" customWidth="1"/>
    <col min="6406" max="6412" width="12.625" style="39" customWidth="1"/>
    <col min="6413" max="6413" width="10.5" style="39" customWidth="1"/>
    <col min="6414" max="6657" width="9" style="39"/>
    <col min="6658" max="6658" width="42.625" style="39" customWidth="1"/>
    <col min="6659" max="6659" width="14" style="39" customWidth="1"/>
    <col min="6660" max="6660" width="9.25" style="39" bestFit="1" customWidth="1"/>
    <col min="6661" max="6661" width="11.25" style="39" customWidth="1"/>
    <col min="6662" max="6668" width="12.625" style="39" customWidth="1"/>
    <col min="6669" max="6669" width="10.5" style="39" customWidth="1"/>
    <col min="6670" max="6913" width="9" style="39"/>
    <col min="6914" max="6914" width="42.625" style="39" customWidth="1"/>
    <col min="6915" max="6915" width="14" style="39" customWidth="1"/>
    <col min="6916" max="6916" width="9.25" style="39" bestFit="1" customWidth="1"/>
    <col min="6917" max="6917" width="11.25" style="39" customWidth="1"/>
    <col min="6918" max="6924" width="12.625" style="39" customWidth="1"/>
    <col min="6925" max="6925" width="10.5" style="39" customWidth="1"/>
    <col min="6926" max="7169" width="9" style="39"/>
    <col min="7170" max="7170" width="42.625" style="39" customWidth="1"/>
    <col min="7171" max="7171" width="14" style="39" customWidth="1"/>
    <col min="7172" max="7172" width="9.25" style="39" bestFit="1" customWidth="1"/>
    <col min="7173" max="7173" width="11.25" style="39" customWidth="1"/>
    <col min="7174" max="7180" width="12.625" style="39" customWidth="1"/>
    <col min="7181" max="7181" width="10.5" style="39" customWidth="1"/>
    <col min="7182" max="7425" width="9" style="39"/>
    <col min="7426" max="7426" width="42.625" style="39" customWidth="1"/>
    <col min="7427" max="7427" width="14" style="39" customWidth="1"/>
    <col min="7428" max="7428" width="9.25" style="39" bestFit="1" customWidth="1"/>
    <col min="7429" max="7429" width="11.25" style="39" customWidth="1"/>
    <col min="7430" max="7436" width="12.625" style="39" customWidth="1"/>
    <col min="7437" max="7437" width="10.5" style="39" customWidth="1"/>
    <col min="7438" max="7681" width="9" style="39"/>
    <col min="7682" max="7682" width="42.625" style="39" customWidth="1"/>
    <col min="7683" max="7683" width="14" style="39" customWidth="1"/>
    <col min="7684" max="7684" width="9.25" style="39" bestFit="1" customWidth="1"/>
    <col min="7685" max="7685" width="11.25" style="39" customWidth="1"/>
    <col min="7686" max="7692" width="12.625" style="39" customWidth="1"/>
    <col min="7693" max="7693" width="10.5" style="39" customWidth="1"/>
    <col min="7694" max="7937" width="9" style="39"/>
    <col min="7938" max="7938" width="42.625" style="39" customWidth="1"/>
    <col min="7939" max="7939" width="14" style="39" customWidth="1"/>
    <col min="7940" max="7940" width="9.25" style="39" bestFit="1" customWidth="1"/>
    <col min="7941" max="7941" width="11.25" style="39" customWidth="1"/>
    <col min="7942" max="7948" width="12.625" style="39" customWidth="1"/>
    <col min="7949" max="7949" width="10.5" style="39" customWidth="1"/>
    <col min="7950" max="8193" width="9" style="39"/>
    <col min="8194" max="8194" width="42.625" style="39" customWidth="1"/>
    <col min="8195" max="8195" width="14" style="39" customWidth="1"/>
    <col min="8196" max="8196" width="9.25" style="39" bestFit="1" customWidth="1"/>
    <col min="8197" max="8197" width="11.25" style="39" customWidth="1"/>
    <col min="8198" max="8204" width="12.625" style="39" customWidth="1"/>
    <col min="8205" max="8205" width="10.5" style="39" customWidth="1"/>
    <col min="8206" max="8449" width="9" style="39"/>
    <col min="8450" max="8450" width="42.625" style="39" customWidth="1"/>
    <col min="8451" max="8451" width="14" style="39" customWidth="1"/>
    <col min="8452" max="8452" width="9.25" style="39" bestFit="1" customWidth="1"/>
    <col min="8453" max="8453" width="11.25" style="39" customWidth="1"/>
    <col min="8454" max="8460" width="12.625" style="39" customWidth="1"/>
    <col min="8461" max="8461" width="10.5" style="39" customWidth="1"/>
    <col min="8462" max="8705" width="9" style="39"/>
    <col min="8706" max="8706" width="42.625" style="39" customWidth="1"/>
    <col min="8707" max="8707" width="14" style="39" customWidth="1"/>
    <col min="8708" max="8708" width="9.25" style="39" bestFit="1" customWidth="1"/>
    <col min="8709" max="8709" width="11.25" style="39" customWidth="1"/>
    <col min="8710" max="8716" width="12.625" style="39" customWidth="1"/>
    <col min="8717" max="8717" width="10.5" style="39" customWidth="1"/>
    <col min="8718" max="8961" width="9" style="39"/>
    <col min="8962" max="8962" width="42.625" style="39" customWidth="1"/>
    <col min="8963" max="8963" width="14" style="39" customWidth="1"/>
    <col min="8964" max="8964" width="9.25" style="39" bestFit="1" customWidth="1"/>
    <col min="8965" max="8965" width="11.25" style="39" customWidth="1"/>
    <col min="8966" max="8972" width="12.625" style="39" customWidth="1"/>
    <col min="8973" max="8973" width="10.5" style="39" customWidth="1"/>
    <col min="8974" max="9217" width="9" style="39"/>
    <col min="9218" max="9218" width="42.625" style="39" customWidth="1"/>
    <col min="9219" max="9219" width="14" style="39" customWidth="1"/>
    <col min="9220" max="9220" width="9.25" style="39" bestFit="1" customWidth="1"/>
    <col min="9221" max="9221" width="11.25" style="39" customWidth="1"/>
    <col min="9222" max="9228" width="12.625" style="39" customWidth="1"/>
    <col min="9229" max="9229" width="10.5" style="39" customWidth="1"/>
    <col min="9230" max="9473" width="9" style="39"/>
    <col min="9474" max="9474" width="42.625" style="39" customWidth="1"/>
    <col min="9475" max="9475" width="14" style="39" customWidth="1"/>
    <col min="9476" max="9476" width="9.25" style="39" bestFit="1" customWidth="1"/>
    <col min="9477" max="9477" width="11.25" style="39" customWidth="1"/>
    <col min="9478" max="9484" width="12.625" style="39" customWidth="1"/>
    <col min="9485" max="9485" width="10.5" style="39" customWidth="1"/>
    <col min="9486" max="9729" width="9" style="39"/>
    <col min="9730" max="9730" width="42.625" style="39" customWidth="1"/>
    <col min="9731" max="9731" width="14" style="39" customWidth="1"/>
    <col min="9732" max="9732" width="9.25" style="39" bestFit="1" customWidth="1"/>
    <col min="9733" max="9733" width="11.25" style="39" customWidth="1"/>
    <col min="9734" max="9740" width="12.625" style="39" customWidth="1"/>
    <col min="9741" max="9741" width="10.5" style="39" customWidth="1"/>
    <col min="9742" max="9985" width="9" style="39"/>
    <col min="9986" max="9986" width="42.625" style="39" customWidth="1"/>
    <col min="9987" max="9987" width="14" style="39" customWidth="1"/>
    <col min="9988" max="9988" width="9.25" style="39" bestFit="1" customWidth="1"/>
    <col min="9989" max="9989" width="11.25" style="39" customWidth="1"/>
    <col min="9990" max="9996" width="12.625" style="39" customWidth="1"/>
    <col min="9997" max="9997" width="10.5" style="39" customWidth="1"/>
    <col min="9998" max="10241" width="9" style="39"/>
    <col min="10242" max="10242" width="42.625" style="39" customWidth="1"/>
    <col min="10243" max="10243" width="14" style="39" customWidth="1"/>
    <col min="10244" max="10244" width="9.25" style="39" bestFit="1" customWidth="1"/>
    <col min="10245" max="10245" width="11.25" style="39" customWidth="1"/>
    <col min="10246" max="10252" width="12.625" style="39" customWidth="1"/>
    <col min="10253" max="10253" width="10.5" style="39" customWidth="1"/>
    <col min="10254" max="10497" width="9" style="39"/>
    <col min="10498" max="10498" width="42.625" style="39" customWidth="1"/>
    <col min="10499" max="10499" width="14" style="39" customWidth="1"/>
    <col min="10500" max="10500" width="9.25" style="39" bestFit="1" customWidth="1"/>
    <col min="10501" max="10501" width="11.25" style="39" customWidth="1"/>
    <col min="10502" max="10508" width="12.625" style="39" customWidth="1"/>
    <col min="10509" max="10509" width="10.5" style="39" customWidth="1"/>
    <col min="10510" max="10753" width="9" style="39"/>
    <col min="10754" max="10754" width="42.625" style="39" customWidth="1"/>
    <col min="10755" max="10755" width="14" style="39" customWidth="1"/>
    <col min="10756" max="10756" width="9.25" style="39" bestFit="1" customWidth="1"/>
    <col min="10757" max="10757" width="11.25" style="39" customWidth="1"/>
    <col min="10758" max="10764" width="12.625" style="39" customWidth="1"/>
    <col min="10765" max="10765" width="10.5" style="39" customWidth="1"/>
    <col min="10766" max="11009" width="9" style="39"/>
    <col min="11010" max="11010" width="42.625" style="39" customWidth="1"/>
    <col min="11011" max="11011" width="14" style="39" customWidth="1"/>
    <col min="11012" max="11012" width="9.25" style="39" bestFit="1" customWidth="1"/>
    <col min="11013" max="11013" width="11.25" style="39" customWidth="1"/>
    <col min="11014" max="11020" width="12.625" style="39" customWidth="1"/>
    <col min="11021" max="11021" width="10.5" style="39" customWidth="1"/>
    <col min="11022" max="11265" width="9" style="39"/>
    <col min="11266" max="11266" width="42.625" style="39" customWidth="1"/>
    <col min="11267" max="11267" width="14" style="39" customWidth="1"/>
    <col min="11268" max="11268" width="9.25" style="39" bestFit="1" customWidth="1"/>
    <col min="11269" max="11269" width="11.25" style="39" customWidth="1"/>
    <col min="11270" max="11276" width="12.625" style="39" customWidth="1"/>
    <col min="11277" max="11277" width="10.5" style="39" customWidth="1"/>
    <col min="11278" max="11521" width="9" style="39"/>
    <col min="11522" max="11522" width="42.625" style="39" customWidth="1"/>
    <col min="11523" max="11523" width="14" style="39" customWidth="1"/>
    <col min="11524" max="11524" width="9.25" style="39" bestFit="1" customWidth="1"/>
    <col min="11525" max="11525" width="11.25" style="39" customWidth="1"/>
    <col min="11526" max="11532" width="12.625" style="39" customWidth="1"/>
    <col min="11533" max="11533" width="10.5" style="39" customWidth="1"/>
    <col min="11534" max="11777" width="9" style="39"/>
    <col min="11778" max="11778" width="42.625" style="39" customWidth="1"/>
    <col min="11779" max="11779" width="14" style="39" customWidth="1"/>
    <col min="11780" max="11780" width="9.25" style="39" bestFit="1" customWidth="1"/>
    <col min="11781" max="11781" width="11.25" style="39" customWidth="1"/>
    <col min="11782" max="11788" width="12.625" style="39" customWidth="1"/>
    <col min="11789" max="11789" width="10.5" style="39" customWidth="1"/>
    <col min="11790" max="12033" width="9" style="39"/>
    <col min="12034" max="12034" width="42.625" style="39" customWidth="1"/>
    <col min="12035" max="12035" width="14" style="39" customWidth="1"/>
    <col min="12036" max="12036" width="9.25" style="39" bestFit="1" customWidth="1"/>
    <col min="12037" max="12037" width="11.25" style="39" customWidth="1"/>
    <col min="12038" max="12044" width="12.625" style="39" customWidth="1"/>
    <col min="12045" max="12045" width="10.5" style="39" customWidth="1"/>
    <col min="12046" max="12289" width="9" style="39"/>
    <col min="12290" max="12290" width="42.625" style="39" customWidth="1"/>
    <col min="12291" max="12291" width="14" style="39" customWidth="1"/>
    <col min="12292" max="12292" width="9.25" style="39" bestFit="1" customWidth="1"/>
    <col min="12293" max="12293" width="11.25" style="39" customWidth="1"/>
    <col min="12294" max="12300" width="12.625" style="39" customWidth="1"/>
    <col min="12301" max="12301" width="10.5" style="39" customWidth="1"/>
    <col min="12302" max="12545" width="9" style="39"/>
    <col min="12546" max="12546" width="42.625" style="39" customWidth="1"/>
    <col min="12547" max="12547" width="14" style="39" customWidth="1"/>
    <col min="12548" max="12548" width="9.25" style="39" bestFit="1" customWidth="1"/>
    <col min="12549" max="12549" width="11.25" style="39" customWidth="1"/>
    <col min="12550" max="12556" width="12.625" style="39" customWidth="1"/>
    <col min="12557" max="12557" width="10.5" style="39" customWidth="1"/>
    <col min="12558" max="12801" width="9" style="39"/>
    <col min="12802" max="12802" width="42.625" style="39" customWidth="1"/>
    <col min="12803" max="12803" width="14" style="39" customWidth="1"/>
    <col min="12804" max="12804" width="9.25" style="39" bestFit="1" customWidth="1"/>
    <col min="12805" max="12805" width="11.25" style="39" customWidth="1"/>
    <col min="12806" max="12812" width="12.625" style="39" customWidth="1"/>
    <col min="12813" max="12813" width="10.5" style="39" customWidth="1"/>
    <col min="12814" max="13057" width="9" style="39"/>
    <col min="13058" max="13058" width="42.625" style="39" customWidth="1"/>
    <col min="13059" max="13059" width="14" style="39" customWidth="1"/>
    <col min="13060" max="13060" width="9.25" style="39" bestFit="1" customWidth="1"/>
    <col min="13061" max="13061" width="11.25" style="39" customWidth="1"/>
    <col min="13062" max="13068" width="12.625" style="39" customWidth="1"/>
    <col min="13069" max="13069" width="10.5" style="39" customWidth="1"/>
    <col min="13070" max="13313" width="9" style="39"/>
    <col min="13314" max="13314" width="42.625" style="39" customWidth="1"/>
    <col min="13315" max="13315" width="14" style="39" customWidth="1"/>
    <col min="13316" max="13316" width="9.25" style="39" bestFit="1" customWidth="1"/>
    <col min="13317" max="13317" width="11.25" style="39" customWidth="1"/>
    <col min="13318" max="13324" width="12.625" style="39" customWidth="1"/>
    <col min="13325" max="13325" width="10.5" style="39" customWidth="1"/>
    <col min="13326" max="13569" width="9" style="39"/>
    <col min="13570" max="13570" width="42.625" style="39" customWidth="1"/>
    <col min="13571" max="13571" width="14" style="39" customWidth="1"/>
    <col min="13572" max="13572" width="9.25" style="39" bestFit="1" customWidth="1"/>
    <col min="13573" max="13573" width="11.25" style="39" customWidth="1"/>
    <col min="13574" max="13580" width="12.625" style="39" customWidth="1"/>
    <col min="13581" max="13581" width="10.5" style="39" customWidth="1"/>
    <col min="13582" max="13825" width="9" style="39"/>
    <col min="13826" max="13826" width="42.625" style="39" customWidth="1"/>
    <col min="13827" max="13827" width="14" style="39" customWidth="1"/>
    <col min="13828" max="13828" width="9.25" style="39" bestFit="1" customWidth="1"/>
    <col min="13829" max="13829" width="11.25" style="39" customWidth="1"/>
    <col min="13830" max="13836" width="12.625" style="39" customWidth="1"/>
    <col min="13837" max="13837" width="10.5" style="39" customWidth="1"/>
    <col min="13838" max="14081" width="9" style="39"/>
    <col min="14082" max="14082" width="42.625" style="39" customWidth="1"/>
    <col min="14083" max="14083" width="14" style="39" customWidth="1"/>
    <col min="14084" max="14084" width="9.25" style="39" bestFit="1" customWidth="1"/>
    <col min="14085" max="14085" width="11.25" style="39" customWidth="1"/>
    <col min="14086" max="14092" width="12.625" style="39" customWidth="1"/>
    <col min="14093" max="14093" width="10.5" style="39" customWidth="1"/>
    <col min="14094" max="14337" width="9" style="39"/>
    <col min="14338" max="14338" width="42.625" style="39" customWidth="1"/>
    <col min="14339" max="14339" width="14" style="39" customWidth="1"/>
    <col min="14340" max="14340" width="9.25" style="39" bestFit="1" customWidth="1"/>
    <col min="14341" max="14341" width="11.25" style="39" customWidth="1"/>
    <col min="14342" max="14348" width="12.625" style="39" customWidth="1"/>
    <col min="14349" max="14349" width="10.5" style="39" customWidth="1"/>
    <col min="14350" max="14593" width="9" style="39"/>
    <col min="14594" max="14594" width="42.625" style="39" customWidth="1"/>
    <col min="14595" max="14595" width="14" style="39" customWidth="1"/>
    <col min="14596" max="14596" width="9.25" style="39" bestFit="1" customWidth="1"/>
    <col min="14597" max="14597" width="11.25" style="39" customWidth="1"/>
    <col min="14598" max="14604" width="12.625" style="39" customWidth="1"/>
    <col min="14605" max="14605" width="10.5" style="39" customWidth="1"/>
    <col min="14606" max="14849" width="9" style="39"/>
    <col min="14850" max="14850" width="42.625" style="39" customWidth="1"/>
    <col min="14851" max="14851" width="14" style="39" customWidth="1"/>
    <col min="14852" max="14852" width="9.25" style="39" bestFit="1" customWidth="1"/>
    <col min="14853" max="14853" width="11.25" style="39" customWidth="1"/>
    <col min="14854" max="14860" width="12.625" style="39" customWidth="1"/>
    <col min="14861" max="14861" width="10.5" style="39" customWidth="1"/>
    <col min="14862" max="15105" width="9" style="39"/>
    <col min="15106" max="15106" width="42.625" style="39" customWidth="1"/>
    <col min="15107" max="15107" width="14" style="39" customWidth="1"/>
    <col min="15108" max="15108" width="9.25" style="39" bestFit="1" customWidth="1"/>
    <col min="15109" max="15109" width="11.25" style="39" customWidth="1"/>
    <col min="15110" max="15116" width="12.625" style="39" customWidth="1"/>
    <col min="15117" max="15117" width="10.5" style="39" customWidth="1"/>
    <col min="15118" max="15361" width="9" style="39"/>
    <col min="15362" max="15362" width="42.625" style="39" customWidth="1"/>
    <col min="15363" max="15363" width="14" style="39" customWidth="1"/>
    <col min="15364" max="15364" width="9.25" style="39" bestFit="1" customWidth="1"/>
    <col min="15365" max="15365" width="11.25" style="39" customWidth="1"/>
    <col min="15366" max="15372" width="12.625" style="39" customWidth="1"/>
    <col min="15373" max="15373" width="10.5" style="39" customWidth="1"/>
    <col min="15374" max="15617" width="9" style="39"/>
    <col min="15618" max="15618" width="42.625" style="39" customWidth="1"/>
    <col min="15619" max="15619" width="14" style="39" customWidth="1"/>
    <col min="15620" max="15620" width="9.25" style="39" bestFit="1" customWidth="1"/>
    <col min="15621" max="15621" width="11.25" style="39" customWidth="1"/>
    <col min="15622" max="15628" width="12.625" style="39" customWidth="1"/>
    <col min="15629" max="15629" width="10.5" style="39" customWidth="1"/>
    <col min="15630" max="15873" width="9" style="39"/>
    <col min="15874" max="15874" width="42.625" style="39" customWidth="1"/>
    <col min="15875" max="15875" width="14" style="39" customWidth="1"/>
    <col min="15876" max="15876" width="9.25" style="39" bestFit="1" customWidth="1"/>
    <col min="15877" max="15877" width="11.25" style="39" customWidth="1"/>
    <col min="15878" max="15884" width="12.625" style="39" customWidth="1"/>
    <col min="15885" max="15885" width="10.5" style="39" customWidth="1"/>
    <col min="15886" max="16129" width="9" style="39"/>
    <col min="16130" max="16130" width="42.625" style="39" customWidth="1"/>
    <col min="16131" max="16131" width="14" style="39" customWidth="1"/>
    <col min="16132" max="16132" width="9.25" style="39" bestFit="1" customWidth="1"/>
    <col min="16133" max="16133" width="11.25" style="39" customWidth="1"/>
    <col min="16134" max="16140" width="12.625" style="39" customWidth="1"/>
    <col min="16141" max="16141" width="10.5" style="39" customWidth="1"/>
    <col min="16142" max="16384" width="9" style="39"/>
  </cols>
  <sheetData>
    <row r="1" spans="2:15" s="125" customFormat="1" ht="18" customHeight="1">
      <c r="B1" s="289" t="s">
        <v>2139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/>
    </row>
    <row r="2" spans="2:15" s="125" customFormat="1" ht="18" customHeight="1" thickBot="1">
      <c r="B2" s="292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4"/>
    </row>
    <row r="3" spans="2:15" s="125" customFormat="1" ht="13.5" thickBot="1">
      <c r="B3" s="126"/>
      <c r="C3" s="126"/>
      <c r="D3" s="127"/>
      <c r="E3" s="128"/>
      <c r="F3" s="129"/>
      <c r="G3" s="126"/>
      <c r="H3" s="126"/>
      <c r="I3" s="126"/>
    </row>
    <row r="4" spans="2:15" s="125" customFormat="1" ht="12.75">
      <c r="B4" s="130" t="s">
        <v>2140</v>
      </c>
      <c r="C4" s="131"/>
      <c r="D4" s="132"/>
      <c r="E4" s="133"/>
      <c r="F4" s="134"/>
      <c r="G4" s="135"/>
      <c r="H4" s="135"/>
      <c r="I4" s="133"/>
      <c r="J4" s="136"/>
      <c r="K4" s="136"/>
      <c r="L4" s="136"/>
      <c r="M4" s="136"/>
      <c r="N4" s="136"/>
      <c r="O4" s="137"/>
    </row>
    <row r="5" spans="2:15" s="125" customFormat="1" ht="12.75">
      <c r="B5" s="26" t="s">
        <v>2141</v>
      </c>
      <c r="C5" s="138"/>
      <c r="D5" s="127"/>
      <c r="E5" s="128"/>
      <c r="F5" s="139"/>
      <c r="G5" s="140"/>
      <c r="H5" s="126"/>
      <c r="I5" s="128"/>
      <c r="O5" s="141"/>
    </row>
    <row r="6" spans="2:15" s="125" customFormat="1" ht="13.5" thickBot="1">
      <c r="B6" s="28" t="s">
        <v>2142</v>
      </c>
      <c r="C6" s="142"/>
      <c r="D6" s="143"/>
      <c r="E6" s="144"/>
      <c r="F6" s="145"/>
      <c r="G6" s="146"/>
      <c r="H6" s="146"/>
      <c r="I6" s="144"/>
      <c r="J6" s="147"/>
      <c r="K6" s="147"/>
      <c r="L6" s="147"/>
      <c r="M6" s="147"/>
      <c r="N6" s="147"/>
      <c r="O6" s="148"/>
    </row>
    <row r="7" spans="2:15" s="125" customFormat="1" ht="13.5" thickBot="1">
      <c r="B7" s="138"/>
      <c r="C7" s="138"/>
      <c r="D7" s="127"/>
      <c r="E7" s="128"/>
      <c r="F7" s="139"/>
      <c r="G7" s="126"/>
      <c r="H7" s="126"/>
      <c r="I7" s="128"/>
    </row>
    <row r="8" spans="2:15" s="125" customFormat="1" ht="13.5" thickBot="1">
      <c r="B8" s="295" t="s">
        <v>2143</v>
      </c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7"/>
    </row>
    <row r="9" spans="2:15" ht="15" thickBot="1"/>
    <row r="10" spans="2:15" ht="15" thickBot="1">
      <c r="B10" s="149" t="s">
        <v>1</v>
      </c>
      <c r="C10" s="150" t="s">
        <v>2144</v>
      </c>
      <c r="D10" s="150" t="s">
        <v>2145</v>
      </c>
      <c r="E10" s="150" t="s">
        <v>2146</v>
      </c>
      <c r="F10" s="150">
        <v>1</v>
      </c>
      <c r="G10" s="150">
        <v>2</v>
      </c>
      <c r="H10" s="150">
        <v>3</v>
      </c>
      <c r="I10" s="150">
        <v>4</v>
      </c>
      <c r="J10" s="150">
        <v>5</v>
      </c>
      <c r="K10" s="150">
        <v>6</v>
      </c>
      <c r="L10" s="150">
        <v>7</v>
      </c>
      <c r="M10" s="151">
        <v>8</v>
      </c>
      <c r="N10" s="150">
        <v>9</v>
      </c>
      <c r="O10" s="152">
        <v>10</v>
      </c>
    </row>
    <row r="11" spans="2:15">
      <c r="B11" s="153"/>
      <c r="C11" s="154"/>
      <c r="D11" s="154"/>
      <c r="E11" s="154"/>
      <c r="F11" s="155"/>
      <c r="G11" s="155"/>
      <c r="H11" s="155"/>
      <c r="I11" s="155"/>
      <c r="J11" s="155"/>
      <c r="K11" s="155"/>
      <c r="L11" s="156"/>
      <c r="M11" s="155"/>
      <c r="N11" s="155"/>
      <c r="O11" s="155"/>
    </row>
    <row r="12" spans="2:15" s="162" customFormat="1" ht="15" customHeight="1">
      <c r="B12" s="298">
        <v>1</v>
      </c>
      <c r="C12" s="300" t="str">
        <f>VLOOKUP(B12,PO_PREFEITURA!$A$12:$I$521,2,FALSE)</f>
        <v>SERVIÇOS PRELIMINARES</v>
      </c>
      <c r="D12" s="302">
        <f>VLOOKUP(B12,PO_PREFEITURA!$A$12:$I$521,9,FALSE)</f>
        <v>551086.97</v>
      </c>
      <c r="E12" s="304">
        <f t="shared" ref="E12" si="0">D12/$D$60</f>
        <v>0.13578319790612281</v>
      </c>
      <c r="F12" s="157">
        <v>0.1</v>
      </c>
      <c r="G12" s="157">
        <v>0.1</v>
      </c>
      <c r="H12" s="157">
        <v>0.1</v>
      </c>
      <c r="I12" s="157">
        <v>0.1</v>
      </c>
      <c r="J12" s="157">
        <v>0.1</v>
      </c>
      <c r="K12" s="157">
        <v>0.1</v>
      </c>
      <c r="L12" s="157">
        <v>0.1</v>
      </c>
      <c r="M12" s="157">
        <v>0.1</v>
      </c>
      <c r="N12" s="157">
        <v>0.1</v>
      </c>
      <c r="O12" s="157">
        <v>0.1</v>
      </c>
    </row>
    <row r="13" spans="2:15" s="162" customFormat="1" ht="15" customHeight="1">
      <c r="B13" s="299"/>
      <c r="C13" s="301"/>
      <c r="D13" s="303"/>
      <c r="E13" s="305"/>
      <c r="F13" s="163">
        <f>F12*$D$12</f>
        <v>55108.697</v>
      </c>
      <c r="G13" s="163">
        <f t="shared" ref="G13:O13" si="1">G12*$D$12</f>
        <v>55108.697</v>
      </c>
      <c r="H13" s="163">
        <f t="shared" si="1"/>
        <v>55108.697</v>
      </c>
      <c r="I13" s="163">
        <f t="shared" si="1"/>
        <v>55108.697</v>
      </c>
      <c r="J13" s="163">
        <f t="shared" si="1"/>
        <v>55108.697</v>
      </c>
      <c r="K13" s="163">
        <f t="shared" si="1"/>
        <v>55108.697</v>
      </c>
      <c r="L13" s="163">
        <f t="shared" si="1"/>
        <v>55108.697</v>
      </c>
      <c r="M13" s="163">
        <f t="shared" si="1"/>
        <v>55108.697</v>
      </c>
      <c r="N13" s="163">
        <f t="shared" si="1"/>
        <v>55108.697</v>
      </c>
      <c r="O13" s="163">
        <f t="shared" si="1"/>
        <v>55108.697</v>
      </c>
    </row>
    <row r="14" spans="2:15" s="162" customFormat="1" ht="15" customHeight="1">
      <c r="B14" s="298">
        <f>PO_PREFEITURA!A21</f>
        <v>2</v>
      </c>
      <c r="C14" s="300" t="str">
        <f>VLOOKUP(B14,PO_PREFEITURA!$A$12:$I$521,2,FALSE)</f>
        <v>MOVIMENTO DE TERRA PARA FUNDAÇÕES</v>
      </c>
      <c r="D14" s="302">
        <f>VLOOKUP(B14,PO_PREFEITURA!$A$12:$I$521,9,FALSE)</f>
        <v>4076.8</v>
      </c>
      <c r="E14" s="304">
        <f t="shared" ref="E14:E58" si="2">D14/$D$60</f>
        <v>1.0044892573375151E-3</v>
      </c>
      <c r="F14" s="157">
        <v>1</v>
      </c>
      <c r="G14" s="158"/>
      <c r="H14" s="158"/>
      <c r="I14" s="159"/>
      <c r="J14" s="159"/>
      <c r="K14" s="159"/>
      <c r="L14" s="160"/>
      <c r="M14" s="159"/>
      <c r="N14" s="161"/>
      <c r="O14" s="159"/>
    </row>
    <row r="15" spans="2:15" s="162" customFormat="1" ht="15" customHeight="1">
      <c r="B15" s="299"/>
      <c r="C15" s="301"/>
      <c r="D15" s="303"/>
      <c r="E15" s="305"/>
      <c r="F15" s="163">
        <f>F14*$D$14</f>
        <v>4076.8</v>
      </c>
      <c r="G15" s="163"/>
      <c r="H15" s="163"/>
      <c r="I15" s="159"/>
      <c r="J15" s="159"/>
      <c r="K15" s="159"/>
      <c r="L15" s="160"/>
      <c r="M15" s="159"/>
      <c r="N15" s="161"/>
      <c r="O15" s="159"/>
    </row>
    <row r="16" spans="2:15" s="162" customFormat="1" ht="15" customHeight="1">
      <c r="B16" s="298">
        <v>3</v>
      </c>
      <c r="C16" s="300" t="str">
        <f>VLOOKUP(B16,PO_PREFEITURA!$A$12:$I$521,2,FALSE)</f>
        <v>FUNDAÇÕES</v>
      </c>
      <c r="D16" s="302">
        <f>VLOOKUP(B16,PO_PREFEITURA!$A$12:$I$521,9,FALSE)</f>
        <v>8208.39</v>
      </c>
      <c r="E16" s="304">
        <f t="shared" si="2"/>
        <v>2.0224783102032688E-3</v>
      </c>
      <c r="F16" s="157">
        <v>1</v>
      </c>
      <c r="G16" s="159"/>
      <c r="H16" s="159"/>
      <c r="I16" s="159"/>
      <c r="J16" s="159"/>
      <c r="K16" s="159"/>
      <c r="L16" s="160"/>
      <c r="M16" s="159"/>
      <c r="N16" s="161"/>
      <c r="O16" s="159"/>
    </row>
    <row r="17" spans="2:15" s="162" customFormat="1" ht="15" customHeight="1">
      <c r="B17" s="299"/>
      <c r="C17" s="301"/>
      <c r="D17" s="303"/>
      <c r="E17" s="305"/>
      <c r="F17" s="163">
        <f>F16*$D$16</f>
        <v>8208.39</v>
      </c>
      <c r="G17" s="163"/>
      <c r="H17" s="163"/>
      <c r="I17" s="159"/>
      <c r="J17" s="159"/>
      <c r="K17" s="159"/>
      <c r="L17" s="160"/>
      <c r="M17" s="159"/>
      <c r="N17" s="161"/>
      <c r="O17" s="159"/>
    </row>
    <row r="18" spans="2:15" s="162" customFormat="1" ht="15" customHeight="1">
      <c r="B18" s="298">
        <v>4</v>
      </c>
      <c r="C18" s="300" t="str">
        <f>VLOOKUP(B18,PO_PREFEITURA!$A$12:$I$521,2,FALSE)</f>
        <v>SUPERESTRUTURA</v>
      </c>
      <c r="D18" s="302">
        <f>VLOOKUP(B18,PO_PREFEITURA!$A$12:$I$521,9,FALSE)</f>
        <v>345189.02</v>
      </c>
      <c r="E18" s="304">
        <f t="shared" si="2"/>
        <v>8.5051673454882432E-2</v>
      </c>
      <c r="F18" s="157">
        <v>1</v>
      </c>
      <c r="G18" s="159"/>
      <c r="H18" s="159"/>
      <c r="I18" s="159"/>
      <c r="J18" s="159"/>
      <c r="K18" s="164"/>
      <c r="L18" s="165"/>
      <c r="M18" s="166"/>
      <c r="N18" s="161"/>
      <c r="O18" s="159"/>
    </row>
    <row r="19" spans="2:15" s="162" customFormat="1" ht="15" customHeight="1">
      <c r="B19" s="299"/>
      <c r="C19" s="301"/>
      <c r="D19" s="303"/>
      <c r="E19" s="305"/>
      <c r="F19" s="163">
        <f>F18*$D$18</f>
        <v>345189.02</v>
      </c>
      <c r="G19" s="163"/>
      <c r="H19" s="163"/>
      <c r="I19" s="163"/>
      <c r="J19" s="163"/>
      <c r="K19" s="163"/>
      <c r="L19" s="160"/>
      <c r="M19" s="159"/>
      <c r="N19" s="161"/>
      <c r="O19" s="159"/>
    </row>
    <row r="20" spans="2:15" s="162" customFormat="1" ht="15" customHeight="1">
      <c r="B20" s="298">
        <v>5</v>
      </c>
      <c r="C20" s="300" t="str">
        <f>VLOOKUP(B20,PO_PREFEITURA!$A$12:$I$521,2,FALSE)</f>
        <v>SISTEMA DE VEDAÇÃO VERTICAL</v>
      </c>
      <c r="D20" s="302">
        <f>VLOOKUP(B20,PO_PREFEITURA!$A$12:$I$521,9,FALSE)</f>
        <v>40330.590000000004</v>
      </c>
      <c r="E20" s="304">
        <f t="shared" si="2"/>
        <v>9.9371184255013303E-3</v>
      </c>
      <c r="F20" s="159"/>
      <c r="G20" s="157">
        <v>1</v>
      </c>
      <c r="H20" s="159"/>
      <c r="I20" s="159"/>
      <c r="J20" s="159"/>
      <c r="K20" s="167"/>
      <c r="L20" s="167"/>
      <c r="M20" s="159"/>
      <c r="N20" s="161"/>
      <c r="O20" s="159"/>
    </row>
    <row r="21" spans="2:15" s="162" customFormat="1" ht="15" customHeight="1">
      <c r="B21" s="299"/>
      <c r="C21" s="301"/>
      <c r="D21" s="303"/>
      <c r="E21" s="305"/>
      <c r="F21" s="159"/>
      <c r="G21" s="163">
        <f>G20*$D$20</f>
        <v>40330.590000000004</v>
      </c>
      <c r="H21" s="163"/>
      <c r="I21" s="163"/>
      <c r="J21" s="163"/>
      <c r="K21" s="163"/>
      <c r="L21" s="168"/>
      <c r="M21" s="159"/>
      <c r="N21" s="161"/>
      <c r="O21" s="159"/>
    </row>
    <row r="22" spans="2:15" s="162" customFormat="1" ht="15" customHeight="1">
      <c r="B22" s="298">
        <v>6</v>
      </c>
      <c r="C22" s="300" t="str">
        <f>VLOOKUP(B22,PO_PREFEITURA!$A$12:$I$521,2,FALSE)</f>
        <v>ESQUADRIAS</v>
      </c>
      <c r="D22" s="302">
        <f>VLOOKUP(B22,PO_PREFEITURA!$A$12:$I$521,9,FALSE)</f>
        <v>540842.91999999993</v>
      </c>
      <c r="E22" s="304">
        <f t="shared" si="2"/>
        <v>0.13325915008022299</v>
      </c>
      <c r="F22" s="159"/>
      <c r="G22" s="159"/>
      <c r="H22" s="157">
        <v>0.1</v>
      </c>
      <c r="I22" s="157">
        <v>0.4</v>
      </c>
      <c r="J22" s="169">
        <v>0.3</v>
      </c>
      <c r="K22" s="157">
        <v>0.2</v>
      </c>
      <c r="L22" s="159"/>
      <c r="M22" s="159"/>
      <c r="N22" s="161"/>
      <c r="O22" s="159"/>
    </row>
    <row r="23" spans="2:15" s="162" customFormat="1" ht="15" customHeight="1">
      <c r="B23" s="299"/>
      <c r="C23" s="301"/>
      <c r="D23" s="303"/>
      <c r="E23" s="305"/>
      <c r="F23" s="159"/>
      <c r="G23" s="159"/>
      <c r="H23" s="163">
        <f t="shared" ref="H23:I23" si="3">H22*$D$22</f>
        <v>54084.291999999994</v>
      </c>
      <c r="I23" s="163">
        <f t="shared" si="3"/>
        <v>216337.16799999998</v>
      </c>
      <c r="J23" s="163">
        <f>J22*$D$22</f>
        <v>162252.87599999996</v>
      </c>
      <c r="K23" s="163">
        <f t="shared" ref="K23" si="4">K22*$D$22</f>
        <v>108168.58399999999</v>
      </c>
      <c r="L23" s="163"/>
      <c r="M23" s="163"/>
      <c r="N23" s="170"/>
      <c r="O23" s="159"/>
    </row>
    <row r="24" spans="2:15" s="162" customFormat="1" ht="15" customHeight="1">
      <c r="B24" s="298">
        <v>7</v>
      </c>
      <c r="C24" s="300" t="str">
        <f>VLOOKUP(B24,PO_PREFEITURA!$A$12:$I$521,2,FALSE)</f>
        <v>SISTEMAS DE COBERTURA</v>
      </c>
      <c r="D24" s="302">
        <f>VLOOKUP(B24,PO_PREFEITURA!$A$12:$I$521,9,FALSE)</f>
        <v>393108.4800000001</v>
      </c>
      <c r="E24" s="304">
        <f t="shared" si="2"/>
        <v>9.6858625669220849E-2</v>
      </c>
      <c r="F24" s="159"/>
      <c r="G24" s="157">
        <v>0.35</v>
      </c>
      <c r="H24" s="157">
        <v>0.4</v>
      </c>
      <c r="I24" s="157">
        <v>0.15</v>
      </c>
      <c r="J24" s="157">
        <v>0.1</v>
      </c>
      <c r="K24" s="159"/>
      <c r="L24" s="171"/>
      <c r="M24" s="164"/>
      <c r="N24" s="161"/>
      <c r="O24" s="159"/>
    </row>
    <row r="25" spans="2:15" s="162" customFormat="1" ht="15" customHeight="1">
      <c r="B25" s="299"/>
      <c r="C25" s="301"/>
      <c r="D25" s="303"/>
      <c r="E25" s="305"/>
      <c r="F25" s="159"/>
      <c r="G25" s="163">
        <f t="shared" ref="G25:J25" si="5">G24*$D$24</f>
        <v>137587.96800000002</v>
      </c>
      <c r="H25" s="163">
        <f t="shared" si="5"/>
        <v>157243.39200000005</v>
      </c>
      <c r="I25" s="163">
        <f t="shared" si="5"/>
        <v>58966.272000000012</v>
      </c>
      <c r="J25" s="163">
        <f t="shared" si="5"/>
        <v>39310.848000000013</v>
      </c>
      <c r="K25" s="163"/>
      <c r="L25" s="168"/>
      <c r="M25" s="163"/>
      <c r="N25" s="161"/>
      <c r="O25" s="159"/>
    </row>
    <row r="26" spans="2:15" s="162" customFormat="1" ht="15" customHeight="1">
      <c r="B26" s="298">
        <v>8</v>
      </c>
      <c r="C26" s="300" t="str">
        <f>VLOOKUP(B26,PO_PREFEITURA!$A$12:$I$521,2,FALSE)</f>
        <v>IMPERMEABILIZAÇÃO</v>
      </c>
      <c r="D26" s="302">
        <f>VLOOKUP(B26,PO_PREFEITURA!$A$12:$I$521,9,FALSE)</f>
        <v>19426.63</v>
      </c>
      <c r="E26" s="304">
        <f t="shared" si="2"/>
        <v>4.7865583647151424E-3</v>
      </c>
      <c r="F26" s="159"/>
      <c r="G26" s="157">
        <v>1</v>
      </c>
      <c r="H26" s="159"/>
      <c r="I26" s="167"/>
      <c r="J26" s="167"/>
      <c r="K26" s="167"/>
      <c r="L26" s="172"/>
      <c r="M26" s="164"/>
      <c r="N26" s="161"/>
      <c r="O26" s="159"/>
    </row>
    <row r="27" spans="2:15" s="162" customFormat="1" ht="15" customHeight="1">
      <c r="B27" s="299"/>
      <c r="C27" s="301"/>
      <c r="D27" s="303"/>
      <c r="E27" s="305"/>
      <c r="F27" s="159"/>
      <c r="G27" s="163">
        <f>G26*$D$26</f>
        <v>19426.63</v>
      </c>
      <c r="H27" s="163"/>
      <c r="I27" s="163"/>
      <c r="J27" s="163"/>
      <c r="K27" s="163"/>
      <c r="L27" s="168"/>
      <c r="M27" s="163"/>
      <c r="N27" s="161"/>
      <c r="O27" s="159"/>
    </row>
    <row r="28" spans="2:15" s="162" customFormat="1" ht="15" customHeight="1">
      <c r="B28" s="298">
        <v>9</v>
      </c>
      <c r="C28" s="300" t="str">
        <f>VLOOKUP(B28,PO_PREFEITURA!$A$12:$I$521,2,FALSE)</f>
        <v>REVESTIMENTOS INTERNO E EXTERNO</v>
      </c>
      <c r="D28" s="302">
        <f>VLOOKUP(B28,PO_PREFEITURA!$A$12:$I$521,9,FALSE)</f>
        <v>483688.06999999995</v>
      </c>
      <c r="E28" s="304">
        <f t="shared" si="2"/>
        <v>0.11917667538690051</v>
      </c>
      <c r="F28" s="159"/>
      <c r="G28" s="159"/>
      <c r="H28" s="157">
        <v>0.15</v>
      </c>
      <c r="I28" s="157">
        <v>0.2</v>
      </c>
      <c r="J28" s="157">
        <v>0.2</v>
      </c>
      <c r="K28" s="173">
        <v>0.2</v>
      </c>
      <c r="L28" s="174">
        <v>0.2</v>
      </c>
      <c r="M28" s="174">
        <v>0.05</v>
      </c>
      <c r="N28" s="159"/>
      <c r="O28" s="159"/>
    </row>
    <row r="29" spans="2:15" s="162" customFormat="1" ht="15" customHeight="1">
      <c r="B29" s="299"/>
      <c r="C29" s="301"/>
      <c r="D29" s="303"/>
      <c r="E29" s="305"/>
      <c r="F29" s="159"/>
      <c r="G29" s="159"/>
      <c r="H29" s="163">
        <f t="shared" ref="H29:M29" si="6">H28*$D$28</f>
        <v>72553.210499999986</v>
      </c>
      <c r="I29" s="163">
        <f>I28*$D$28</f>
        <v>96737.614000000001</v>
      </c>
      <c r="J29" s="163">
        <f t="shared" si="6"/>
        <v>96737.614000000001</v>
      </c>
      <c r="K29" s="163">
        <f t="shared" si="6"/>
        <v>96737.614000000001</v>
      </c>
      <c r="L29" s="163">
        <f t="shared" si="6"/>
        <v>96737.614000000001</v>
      </c>
      <c r="M29" s="163">
        <f t="shared" si="6"/>
        <v>24184.4035</v>
      </c>
      <c r="N29" s="163"/>
      <c r="O29" s="159"/>
    </row>
    <row r="30" spans="2:15" s="162" customFormat="1" ht="15" customHeight="1">
      <c r="B30" s="298">
        <v>10</v>
      </c>
      <c r="C30" s="300" t="str">
        <f>VLOOKUP(B30,PO_PREFEITURA!$A$12:$I$521,2,FALSE)</f>
        <v>SISTEMAS DE PISOS</v>
      </c>
      <c r="D30" s="302">
        <f>VLOOKUP(B30,PO_PREFEITURA!$A$12:$I$521,9,FALSE)</f>
        <v>301679.67</v>
      </c>
      <c r="E30" s="304">
        <f t="shared" si="2"/>
        <v>7.4331335280643313E-2</v>
      </c>
      <c r="F30" s="159"/>
      <c r="G30" s="159"/>
      <c r="H30" s="159"/>
      <c r="I30" s="157">
        <v>0.15</v>
      </c>
      <c r="J30" s="157">
        <v>0.15</v>
      </c>
      <c r="K30" s="157">
        <v>0.25</v>
      </c>
      <c r="L30" s="173">
        <v>0.2</v>
      </c>
      <c r="M30" s="174">
        <v>0.25</v>
      </c>
      <c r="N30" s="161"/>
      <c r="O30" s="159"/>
    </row>
    <row r="31" spans="2:15" s="162" customFormat="1" ht="15" customHeight="1">
      <c r="B31" s="299"/>
      <c r="C31" s="301"/>
      <c r="D31" s="303"/>
      <c r="E31" s="305"/>
      <c r="F31" s="159"/>
      <c r="G31" s="159"/>
      <c r="H31" s="159"/>
      <c r="I31" s="163">
        <f>I30*$D$30</f>
        <v>45251.950499999999</v>
      </c>
      <c r="J31" s="163">
        <f t="shared" ref="J31:M31" si="7">J30*$D$30</f>
        <v>45251.950499999999</v>
      </c>
      <c r="K31" s="163">
        <f t="shared" si="7"/>
        <v>75419.917499999996</v>
      </c>
      <c r="L31" s="163">
        <f t="shared" si="7"/>
        <v>60335.934000000001</v>
      </c>
      <c r="M31" s="163">
        <f t="shared" si="7"/>
        <v>75419.917499999996</v>
      </c>
      <c r="N31" s="161"/>
      <c r="O31" s="159"/>
    </row>
    <row r="32" spans="2:15" s="162" customFormat="1" ht="15" customHeight="1">
      <c r="B32" s="298">
        <v>11</v>
      </c>
      <c r="C32" s="300" t="str">
        <f>VLOOKUP(B32,PO_PREFEITURA!$A$12:$I$521,2,FALSE)</f>
        <v>PINTURAS E ACABAMENTOS</v>
      </c>
      <c r="D32" s="302">
        <f>VLOOKUP(B32,PO_PREFEITURA!$A$12:$I$521,9,FALSE)</f>
        <v>238401.26000000004</v>
      </c>
      <c r="E32" s="304">
        <f t="shared" si="2"/>
        <v>5.8740066867574547E-2</v>
      </c>
      <c r="F32" s="159"/>
      <c r="G32" s="159"/>
      <c r="H32" s="159"/>
      <c r="I32" s="167"/>
      <c r="J32" s="167"/>
      <c r="K32" s="167"/>
      <c r="L32" s="157">
        <v>0.3</v>
      </c>
      <c r="M32" s="157">
        <v>0.25</v>
      </c>
      <c r="N32" s="157">
        <v>0.4</v>
      </c>
      <c r="O32" s="157">
        <v>0.05</v>
      </c>
    </row>
    <row r="33" spans="2:15" s="162" customFormat="1" ht="15" customHeight="1">
      <c r="B33" s="299"/>
      <c r="C33" s="301"/>
      <c r="D33" s="303"/>
      <c r="E33" s="305"/>
      <c r="F33" s="159"/>
      <c r="G33" s="159"/>
      <c r="H33" s="159"/>
      <c r="I33" s="163"/>
      <c r="J33" s="163"/>
      <c r="K33" s="163"/>
      <c r="L33" s="163">
        <f>L32*$D$32</f>
        <v>71520.378000000012</v>
      </c>
      <c r="M33" s="163">
        <f t="shared" ref="M33:O33" si="8">M32*$D$32</f>
        <v>59600.31500000001</v>
      </c>
      <c r="N33" s="163">
        <f t="shared" si="8"/>
        <v>95360.504000000015</v>
      </c>
      <c r="O33" s="163">
        <f t="shared" si="8"/>
        <v>11920.063000000002</v>
      </c>
    </row>
    <row r="34" spans="2:15" s="162" customFormat="1" ht="15" customHeight="1">
      <c r="B34" s="298">
        <v>12</v>
      </c>
      <c r="C34" s="300" t="str">
        <f>VLOOKUP(B34,PO_PREFEITURA!$A$12:$I$521,2,FALSE)</f>
        <v>INSTALAÇÃO HIDRÁULICA</v>
      </c>
      <c r="D34" s="302">
        <f>VLOOKUP(B34,PO_PREFEITURA!$A$12:$I$521,9,FALSE)</f>
        <v>126271.16000000002</v>
      </c>
      <c r="E34" s="304">
        <f t="shared" si="2"/>
        <v>3.1112152602910757E-2</v>
      </c>
      <c r="F34" s="159"/>
      <c r="G34" s="157">
        <v>0.1</v>
      </c>
      <c r="H34" s="157">
        <v>0.2</v>
      </c>
      <c r="I34" s="157">
        <v>0.3</v>
      </c>
      <c r="J34" s="157">
        <v>0.2</v>
      </c>
      <c r="K34" s="174">
        <v>0.1</v>
      </c>
      <c r="L34" s="174">
        <v>0.1</v>
      </c>
      <c r="M34" s="159"/>
      <c r="N34" s="159"/>
      <c r="O34" s="159"/>
    </row>
    <row r="35" spans="2:15" s="162" customFormat="1" ht="15" customHeight="1">
      <c r="B35" s="299"/>
      <c r="C35" s="301"/>
      <c r="D35" s="303"/>
      <c r="E35" s="305"/>
      <c r="F35" s="159"/>
      <c r="G35" s="163">
        <f t="shared" ref="G35:H35" si="9">G34*$D$34</f>
        <v>12627.116000000002</v>
      </c>
      <c r="H35" s="163">
        <f t="shared" si="9"/>
        <v>25254.232000000004</v>
      </c>
      <c r="I35" s="163">
        <f>I34*$D$34</f>
        <v>37881.348000000005</v>
      </c>
      <c r="J35" s="163">
        <f t="shared" ref="J35:L35" si="10">J34*$D$34</f>
        <v>25254.232000000004</v>
      </c>
      <c r="K35" s="163">
        <f t="shared" si="10"/>
        <v>12627.116000000002</v>
      </c>
      <c r="L35" s="163">
        <f t="shared" si="10"/>
        <v>12627.116000000002</v>
      </c>
      <c r="M35" s="163"/>
      <c r="N35" s="163"/>
      <c r="O35" s="159"/>
    </row>
    <row r="36" spans="2:15" s="162" customFormat="1" ht="15" customHeight="1">
      <c r="B36" s="298">
        <v>13</v>
      </c>
      <c r="C36" s="300" t="str">
        <f>VLOOKUP(B36,PO_PREFEITURA!$A$12:$I$521,2,FALSE)</f>
        <v>DRENAGEM DE ÁGUAS PLUVIAIS</v>
      </c>
      <c r="D36" s="302">
        <f>VLOOKUP(B36,PO_PREFEITURA!$A$12:$I$521,9,FALSE)</f>
        <v>41928.31</v>
      </c>
      <c r="E36" s="304">
        <f t="shared" si="2"/>
        <v>1.0330783205778333E-2</v>
      </c>
      <c r="F36" s="159"/>
      <c r="G36" s="164"/>
      <c r="H36" s="157">
        <v>0.2</v>
      </c>
      <c r="I36" s="157">
        <v>0.2</v>
      </c>
      <c r="J36" s="169">
        <v>0.3</v>
      </c>
      <c r="K36" s="157">
        <v>0.25</v>
      </c>
      <c r="L36" s="157">
        <v>0.05</v>
      </c>
      <c r="M36" s="159"/>
      <c r="N36" s="159"/>
      <c r="O36" s="159"/>
    </row>
    <row r="37" spans="2:15" s="162" customFormat="1" ht="15" customHeight="1">
      <c r="B37" s="299"/>
      <c r="C37" s="301"/>
      <c r="D37" s="303"/>
      <c r="E37" s="305"/>
      <c r="F37" s="159"/>
      <c r="G37" s="163"/>
      <c r="H37" s="163">
        <f>H36*$D$36</f>
        <v>8385.6620000000003</v>
      </c>
      <c r="I37" s="163">
        <f t="shared" ref="I37:L37" si="11">I36*$D$36</f>
        <v>8385.6620000000003</v>
      </c>
      <c r="J37" s="163">
        <f t="shared" si="11"/>
        <v>12578.492999999999</v>
      </c>
      <c r="K37" s="163">
        <f t="shared" si="11"/>
        <v>10482.077499999999</v>
      </c>
      <c r="L37" s="163">
        <f t="shared" si="11"/>
        <v>2096.4155000000001</v>
      </c>
      <c r="M37" s="163"/>
      <c r="N37" s="163"/>
      <c r="O37" s="159"/>
    </row>
    <row r="38" spans="2:15" s="162" customFormat="1" ht="15" customHeight="1">
      <c r="B38" s="298">
        <v>14</v>
      </c>
      <c r="C38" s="300" t="str">
        <f>VLOOKUP(B38,PO_PREFEITURA!$A$12:$I$521,2,FALSE)</f>
        <v>INSTALAÇÃO SANITÁRIA</v>
      </c>
      <c r="D38" s="302">
        <f>VLOOKUP(B38,PO_PREFEITURA!$A$12:$I$521,9,FALSE)</f>
        <v>73492.650000000009</v>
      </c>
      <c r="E38" s="304">
        <f t="shared" si="2"/>
        <v>1.8107971305500868E-2</v>
      </c>
      <c r="F38" s="159"/>
      <c r="G38" s="157">
        <v>0.2</v>
      </c>
      <c r="H38" s="157">
        <v>0.2</v>
      </c>
      <c r="I38" s="157">
        <v>0.2</v>
      </c>
      <c r="J38" s="169">
        <v>0.2</v>
      </c>
      <c r="K38" s="157">
        <v>0.2</v>
      </c>
      <c r="L38" s="159"/>
      <c r="M38" s="159"/>
      <c r="N38" s="161"/>
      <c r="O38" s="159"/>
    </row>
    <row r="39" spans="2:15" s="162" customFormat="1" ht="15" customHeight="1">
      <c r="B39" s="299"/>
      <c r="C39" s="301"/>
      <c r="D39" s="303"/>
      <c r="E39" s="305"/>
      <c r="F39" s="159"/>
      <c r="G39" s="163">
        <f t="shared" ref="G39:H39" si="12">G38*$D$38</f>
        <v>14698.530000000002</v>
      </c>
      <c r="H39" s="163">
        <f t="shared" si="12"/>
        <v>14698.530000000002</v>
      </c>
      <c r="I39" s="163">
        <f>I38*$D$38</f>
        <v>14698.530000000002</v>
      </c>
      <c r="J39" s="163">
        <f t="shared" ref="J39:K39" si="13">J38*$D$38</f>
        <v>14698.530000000002</v>
      </c>
      <c r="K39" s="163">
        <f t="shared" si="13"/>
        <v>14698.530000000002</v>
      </c>
      <c r="L39" s="163"/>
      <c r="M39" s="163"/>
      <c r="N39" s="161"/>
      <c r="O39" s="159"/>
    </row>
    <row r="40" spans="2:15" s="162" customFormat="1" ht="15" customHeight="1">
      <c r="B40" s="298">
        <v>15</v>
      </c>
      <c r="C40" s="300" t="str">
        <f>VLOOKUP(B40,PO_PREFEITURA!$A$12:$I$521,2,FALSE)</f>
        <v>LOUÇAS, ACESSÓRIOS E METAIS</v>
      </c>
      <c r="D40" s="302">
        <f>VLOOKUP(B40,PO_PREFEITURA!$A$12:$I$521,9,FALSE)</f>
        <v>118729.65</v>
      </c>
      <c r="E40" s="304">
        <f t="shared" si="2"/>
        <v>2.9253987920045896E-2</v>
      </c>
      <c r="F40" s="159"/>
      <c r="G40" s="175"/>
      <c r="H40" s="157">
        <v>0.1</v>
      </c>
      <c r="I40" s="159"/>
      <c r="J40" s="159"/>
      <c r="K40" s="159"/>
      <c r="L40" s="159"/>
      <c r="M40" s="159"/>
      <c r="N40" s="159"/>
      <c r="O40" s="157">
        <v>0.9</v>
      </c>
    </row>
    <row r="41" spans="2:15" s="162" customFormat="1" ht="15" customHeight="1">
      <c r="B41" s="299"/>
      <c r="C41" s="301"/>
      <c r="D41" s="303"/>
      <c r="E41" s="305"/>
      <c r="F41" s="159"/>
      <c r="G41" s="176"/>
      <c r="H41" s="163">
        <f>H40*$D$40</f>
        <v>11872.965</v>
      </c>
      <c r="I41" s="163"/>
      <c r="J41" s="163"/>
      <c r="K41" s="163"/>
      <c r="L41" s="163"/>
      <c r="M41" s="163"/>
      <c r="N41" s="163"/>
      <c r="O41" s="163">
        <f>O40*$D$40</f>
        <v>106856.685</v>
      </c>
    </row>
    <row r="42" spans="2:15" s="162" customFormat="1" ht="15" customHeight="1">
      <c r="B42" s="298">
        <v>16</v>
      </c>
      <c r="C42" s="300" t="str">
        <f>VLOOKUP(B42,PO_PREFEITURA!$A$12:$I$521,2,FALSE)</f>
        <v>INSTALAÇÃO DE GÁS COMBUSTÍVEL</v>
      </c>
      <c r="D42" s="302">
        <f>VLOOKUP(B42,PO_PREFEITURA!$A$12:$I$521,9,FALSE)</f>
        <v>5582.1399999999994</v>
      </c>
      <c r="E42" s="304">
        <f t="shared" si="2"/>
        <v>1.3753923820040317E-3</v>
      </c>
      <c r="F42" s="159"/>
      <c r="G42" s="175"/>
      <c r="H42" s="167"/>
      <c r="I42" s="157">
        <v>0.3</v>
      </c>
      <c r="J42" s="157">
        <v>0.3</v>
      </c>
      <c r="K42" s="164"/>
      <c r="L42" s="171"/>
      <c r="M42" s="159"/>
      <c r="N42" s="159"/>
      <c r="O42" s="157">
        <v>0.4</v>
      </c>
    </row>
    <row r="43" spans="2:15" s="162" customFormat="1" ht="15" customHeight="1">
      <c r="B43" s="299"/>
      <c r="C43" s="301"/>
      <c r="D43" s="303"/>
      <c r="E43" s="305"/>
      <c r="F43" s="159"/>
      <c r="G43" s="176"/>
      <c r="H43" s="163"/>
      <c r="I43" s="163">
        <f>I42*$D$42</f>
        <v>1674.6419999999998</v>
      </c>
      <c r="J43" s="163">
        <f>J42*$D$42</f>
        <v>1674.6419999999998</v>
      </c>
      <c r="K43" s="163"/>
      <c r="L43" s="168"/>
      <c r="M43" s="163"/>
      <c r="N43" s="163"/>
      <c r="O43" s="163">
        <f t="shared" ref="O43" si="14">O42*$D$42</f>
        <v>2232.8559999999998</v>
      </c>
    </row>
    <row r="44" spans="2:15" s="162" customFormat="1" ht="15" customHeight="1">
      <c r="B44" s="298">
        <v>17</v>
      </c>
      <c r="C44" s="300" t="str">
        <f>VLOOKUP(B44,PO_PREFEITURA!$A$12:$I$521,2,FALSE)</f>
        <v>SISTEMA DE PROTEÇÃO CONTRA INCÊNDIO</v>
      </c>
      <c r="D44" s="302">
        <f>VLOOKUP(B44,PO_PREFEITURA!$A$12:$I$521,9,FALSE)</f>
        <v>49874.1</v>
      </c>
      <c r="E44" s="304">
        <f t="shared" si="2"/>
        <v>1.228855908295157E-2</v>
      </c>
      <c r="F44" s="159"/>
      <c r="G44" s="164"/>
      <c r="H44" s="164"/>
      <c r="I44" s="157">
        <v>0.05</v>
      </c>
      <c r="J44" s="157">
        <v>0.1</v>
      </c>
      <c r="K44" s="157">
        <v>0.1</v>
      </c>
      <c r="L44" s="157">
        <v>0.2</v>
      </c>
      <c r="M44" s="157">
        <v>0.3</v>
      </c>
      <c r="N44" s="159"/>
      <c r="O44" s="157">
        <v>0.25</v>
      </c>
    </row>
    <row r="45" spans="2:15" s="162" customFormat="1" ht="15" customHeight="1">
      <c r="B45" s="299"/>
      <c r="C45" s="301"/>
      <c r="D45" s="303"/>
      <c r="E45" s="305"/>
      <c r="F45" s="159"/>
      <c r="G45" s="163"/>
      <c r="H45" s="163"/>
      <c r="I45" s="163">
        <f>I44*$D$44</f>
        <v>2493.7049999999999</v>
      </c>
      <c r="J45" s="163">
        <f t="shared" ref="J45:O45" si="15">J44*$D$44</f>
        <v>4987.41</v>
      </c>
      <c r="K45" s="163">
        <f t="shared" si="15"/>
        <v>4987.41</v>
      </c>
      <c r="L45" s="163">
        <f t="shared" si="15"/>
        <v>9974.82</v>
      </c>
      <c r="M45" s="163">
        <f t="shared" si="15"/>
        <v>14962.23</v>
      </c>
      <c r="N45" s="163"/>
      <c r="O45" s="163">
        <f t="shared" si="15"/>
        <v>12468.525</v>
      </c>
    </row>
    <row r="46" spans="2:15" s="162" customFormat="1" ht="15" customHeight="1">
      <c r="B46" s="298">
        <v>18</v>
      </c>
      <c r="C46" s="300" t="str">
        <f>VLOOKUP(B46,PO_PREFEITURA!$A$12:$I$521,2,FALSE)</f>
        <v>INSTALAÇÃO ELÉTRICA - 110V</v>
      </c>
      <c r="D46" s="302">
        <f>VLOOKUP(B46,PO_PREFEITURA!$A$12:$I$521,9,FALSE)</f>
        <v>432420.20999999996</v>
      </c>
      <c r="E46" s="304">
        <f t="shared" si="2"/>
        <v>0.10654470555353029</v>
      </c>
      <c r="F46" s="159"/>
      <c r="G46" s="163"/>
      <c r="H46" s="163"/>
      <c r="I46" s="177">
        <v>0.05</v>
      </c>
      <c r="J46" s="177">
        <v>0.05</v>
      </c>
      <c r="K46" s="177">
        <v>0.1</v>
      </c>
      <c r="L46" s="177">
        <v>0.2</v>
      </c>
      <c r="M46" s="177">
        <v>0.25</v>
      </c>
      <c r="N46" s="177">
        <v>0.25</v>
      </c>
      <c r="O46" s="177">
        <v>0.1</v>
      </c>
    </row>
    <row r="47" spans="2:15" s="162" customFormat="1" ht="15" customHeight="1">
      <c r="B47" s="299"/>
      <c r="C47" s="301"/>
      <c r="D47" s="303"/>
      <c r="E47" s="305"/>
      <c r="F47" s="159"/>
      <c r="G47" s="163"/>
      <c r="H47" s="163"/>
      <c r="I47" s="163">
        <f>I46*$D$46</f>
        <v>21621.0105</v>
      </c>
      <c r="J47" s="163">
        <f t="shared" ref="J47:O47" si="16">J46*$D$46</f>
        <v>21621.0105</v>
      </c>
      <c r="K47" s="163">
        <f t="shared" si="16"/>
        <v>43242.021000000001</v>
      </c>
      <c r="L47" s="163">
        <f t="shared" si="16"/>
        <v>86484.042000000001</v>
      </c>
      <c r="M47" s="163">
        <f t="shared" si="16"/>
        <v>108105.05249999999</v>
      </c>
      <c r="N47" s="163">
        <f t="shared" si="16"/>
        <v>108105.05249999999</v>
      </c>
      <c r="O47" s="163">
        <f t="shared" si="16"/>
        <v>43242.021000000001</v>
      </c>
    </row>
    <row r="48" spans="2:15" s="162" customFormat="1" ht="15" customHeight="1">
      <c r="B48" s="298">
        <v>19</v>
      </c>
      <c r="C48" s="300" t="str">
        <f>VLOOKUP(B48,PO_PREFEITURA!$A$12:$I$521,2,FALSE)</f>
        <v>INSTALAÇÕES DE CLIMATIZAÇÃO</v>
      </c>
      <c r="D48" s="302">
        <f>VLOOKUP(B48,PO_PREFEITURA!$A$12:$I$521,9,FALSE)</f>
        <v>28591.510000000002</v>
      </c>
      <c r="E48" s="304">
        <f t="shared" si="2"/>
        <v>7.0447077722866321E-3</v>
      </c>
      <c r="F48" s="159"/>
      <c r="G48" s="163"/>
      <c r="H48" s="163"/>
      <c r="I48" s="163"/>
      <c r="J48" s="177">
        <v>0.2</v>
      </c>
      <c r="K48" s="163"/>
      <c r="L48" s="168"/>
      <c r="M48" s="163"/>
      <c r="N48" s="178">
        <v>0.8</v>
      </c>
      <c r="O48" s="159"/>
    </row>
    <row r="49" spans="2:16" s="162" customFormat="1" ht="15" customHeight="1">
      <c r="B49" s="299"/>
      <c r="C49" s="301"/>
      <c r="D49" s="303"/>
      <c r="E49" s="305"/>
      <c r="F49" s="159"/>
      <c r="G49" s="163"/>
      <c r="H49" s="163"/>
      <c r="I49" s="163"/>
      <c r="J49" s="163">
        <f>J48*$D$48</f>
        <v>5718.3020000000006</v>
      </c>
      <c r="K49" s="163"/>
      <c r="L49" s="168"/>
      <c r="M49" s="163"/>
      <c r="N49" s="163">
        <f>N48*$D$48</f>
        <v>22873.208000000002</v>
      </c>
      <c r="O49" s="159"/>
    </row>
    <row r="50" spans="2:16" s="162" customFormat="1" ht="15" customHeight="1">
      <c r="B50" s="298">
        <v>20</v>
      </c>
      <c r="C50" s="300" t="str">
        <f>VLOOKUP(B50,PO_PREFEITURA!$A$12:$I$521,2,FALSE)</f>
        <v>INSTALAÇÕES DE CABEAMENTO ESTRUTURADO</v>
      </c>
      <c r="D50" s="302">
        <f>VLOOKUP(B50,PO_PREFEITURA!$A$12:$I$521,9,FALSE)</f>
        <v>52743.97</v>
      </c>
      <c r="E50" s="304">
        <f t="shared" si="2"/>
        <v>1.2995670931694511E-2</v>
      </c>
      <c r="F50" s="159"/>
      <c r="G50" s="163"/>
      <c r="H50" s="163"/>
      <c r="I50" s="163"/>
      <c r="J50" s="163"/>
      <c r="K50" s="163"/>
      <c r="L50" s="179">
        <v>0.2</v>
      </c>
      <c r="M50" s="177">
        <v>0.3</v>
      </c>
      <c r="N50" s="177">
        <v>0.3</v>
      </c>
      <c r="O50" s="177">
        <v>0.2</v>
      </c>
    </row>
    <row r="51" spans="2:16" s="162" customFormat="1" ht="15" customHeight="1">
      <c r="B51" s="299"/>
      <c r="C51" s="301"/>
      <c r="D51" s="303"/>
      <c r="E51" s="305"/>
      <c r="F51" s="159"/>
      <c r="G51" s="163"/>
      <c r="H51" s="163"/>
      <c r="I51" s="163"/>
      <c r="J51" s="163"/>
      <c r="K51" s="163"/>
      <c r="L51" s="163">
        <f>L50*$D$50</f>
        <v>10548.794000000002</v>
      </c>
      <c r="M51" s="163">
        <f t="shared" ref="M51:O51" si="17">M50*$D$50</f>
        <v>15823.190999999999</v>
      </c>
      <c r="N51" s="163">
        <f t="shared" si="17"/>
        <v>15823.190999999999</v>
      </c>
      <c r="O51" s="163">
        <f t="shared" si="17"/>
        <v>10548.794000000002</v>
      </c>
    </row>
    <row r="52" spans="2:16" s="162" customFormat="1" ht="15" customHeight="1">
      <c r="B52" s="298">
        <v>21</v>
      </c>
      <c r="C52" s="300" t="str">
        <f>VLOOKUP(B52,PO_PREFEITURA!$A$12:$I$521,2,FALSE)</f>
        <v>SISTEMA DE EXAUSTÃO MECÂNICA</v>
      </c>
      <c r="D52" s="302">
        <f>VLOOKUP(B52,PO_PREFEITURA!$A$12:$I$521,9,FALSE)</f>
        <v>13928.169999999998</v>
      </c>
      <c r="E52" s="304">
        <f t="shared" si="2"/>
        <v>3.4317840314390348E-3</v>
      </c>
      <c r="F52" s="159"/>
      <c r="G52" s="163"/>
      <c r="H52" s="163"/>
      <c r="I52" s="163"/>
      <c r="J52" s="163"/>
      <c r="K52" s="163"/>
      <c r="L52" s="168"/>
      <c r="M52" s="163"/>
      <c r="N52" s="161"/>
      <c r="O52" s="177">
        <v>1</v>
      </c>
    </row>
    <row r="53" spans="2:16" s="162" customFormat="1" ht="15" customHeight="1">
      <c r="B53" s="299"/>
      <c r="C53" s="301"/>
      <c r="D53" s="303"/>
      <c r="E53" s="305"/>
      <c r="F53" s="159"/>
      <c r="G53" s="163"/>
      <c r="H53" s="163"/>
      <c r="I53" s="163"/>
      <c r="J53" s="163"/>
      <c r="K53" s="163"/>
      <c r="L53" s="168"/>
      <c r="M53" s="163"/>
      <c r="N53" s="161"/>
      <c r="O53" s="163">
        <f>O52*$D$52</f>
        <v>13928.169999999998</v>
      </c>
    </row>
    <row r="54" spans="2:16" s="162" customFormat="1" ht="15" customHeight="1">
      <c r="B54" s="298">
        <v>22</v>
      </c>
      <c r="C54" s="300" t="str">
        <f>VLOOKUP(B54,PO_PREFEITURA!$A$12:$I$521,2,FALSE)</f>
        <v>SISTEMA DE PROTEÇÃO CONTRA DESCARGAS ATMOSFÉRICAS (SPDA)</v>
      </c>
      <c r="D54" s="302">
        <f>VLOOKUP(B54,PO_PREFEITURA!$A$12:$I$521,9,FALSE)</f>
        <v>40529.33</v>
      </c>
      <c r="E54" s="304">
        <f t="shared" si="2"/>
        <v>9.9860862912301493E-3</v>
      </c>
      <c r="F54" s="159"/>
      <c r="G54" s="187"/>
      <c r="H54" s="187"/>
      <c r="I54" s="180"/>
      <c r="J54" s="180"/>
      <c r="K54" s="180"/>
      <c r="L54" s="179">
        <v>0.3</v>
      </c>
      <c r="M54" s="177">
        <v>0.3</v>
      </c>
      <c r="N54" s="179">
        <v>0.3</v>
      </c>
      <c r="O54" s="177">
        <v>0.1</v>
      </c>
    </row>
    <row r="55" spans="2:16" s="162" customFormat="1" ht="15" customHeight="1">
      <c r="B55" s="299"/>
      <c r="C55" s="301"/>
      <c r="D55" s="303"/>
      <c r="E55" s="305"/>
      <c r="F55" s="159"/>
      <c r="G55" s="163"/>
      <c r="H55" s="163"/>
      <c r="I55" s="163"/>
      <c r="J55" s="163"/>
      <c r="K55" s="163"/>
      <c r="L55" s="163">
        <f t="shared" ref="L55:O55" si="18">L54*$D$54</f>
        <v>12158.799000000001</v>
      </c>
      <c r="M55" s="163">
        <f t="shared" si="18"/>
        <v>12158.799000000001</v>
      </c>
      <c r="N55" s="163">
        <f t="shared" si="18"/>
        <v>12158.799000000001</v>
      </c>
      <c r="O55" s="163">
        <f t="shared" si="18"/>
        <v>4052.9330000000004</v>
      </c>
    </row>
    <row r="56" spans="2:16" s="162" customFormat="1" ht="15" customHeight="1">
      <c r="B56" s="298">
        <v>23</v>
      </c>
      <c r="C56" s="300" t="str">
        <f>VLOOKUP(B56,PO_PREFEITURA!$A$12:$I$521,2,FALSE)</f>
        <v>SERVIÇOS COMPLEMENTARES</v>
      </c>
      <c r="D56" s="302">
        <f>VLOOKUP(B56,PO_PREFEITURA!$A$12:$I$521,9,FALSE)</f>
        <v>139104.33000000002</v>
      </c>
      <c r="E56" s="304">
        <f t="shared" si="2"/>
        <v>3.4274137837061583E-2</v>
      </c>
      <c r="F56" s="177">
        <v>0.15</v>
      </c>
      <c r="G56" s="177">
        <v>0.25</v>
      </c>
      <c r="H56" s="181"/>
      <c r="I56" s="163"/>
      <c r="J56" s="163"/>
      <c r="K56" s="163"/>
      <c r="L56" s="168"/>
      <c r="M56" s="177">
        <v>0.15</v>
      </c>
      <c r="N56" s="177">
        <v>0.3</v>
      </c>
      <c r="O56" s="177">
        <v>0.15</v>
      </c>
    </row>
    <row r="57" spans="2:16" s="162" customFormat="1" ht="15" customHeight="1">
      <c r="B57" s="299"/>
      <c r="C57" s="301"/>
      <c r="D57" s="303"/>
      <c r="E57" s="305"/>
      <c r="F57" s="163">
        <f>F56*$D$56</f>
        <v>20865.649500000003</v>
      </c>
      <c r="G57" s="163">
        <f>G56*$D$56</f>
        <v>34776.082500000004</v>
      </c>
      <c r="H57" s="182"/>
      <c r="I57" s="163"/>
      <c r="J57" s="163"/>
      <c r="K57" s="163"/>
      <c r="L57" s="168"/>
      <c r="M57" s="163">
        <f t="shared" ref="M57:O57" si="19">M56*$D$56</f>
        <v>20865.649500000003</v>
      </c>
      <c r="N57" s="163">
        <f t="shared" si="19"/>
        <v>41731.299000000006</v>
      </c>
      <c r="O57" s="163">
        <f t="shared" si="19"/>
        <v>20865.649500000003</v>
      </c>
    </row>
    <row r="58" spans="2:16" s="162" customFormat="1" ht="15" customHeight="1">
      <c r="B58" s="298">
        <v>24</v>
      </c>
      <c r="C58" s="300" t="str">
        <f>VLOOKUP(B58,PO_PREFEITURA!$A$12:$I$521,2,FALSE)</f>
        <v>SERVIÇOS FINAIS</v>
      </c>
      <c r="D58" s="302">
        <f>VLOOKUP(B58,PO_PREFEITURA!$A$12:$I$521,9,FALSE)</f>
        <v>9345.66</v>
      </c>
      <c r="E58" s="304">
        <f t="shared" si="2"/>
        <v>2.3026920802415919E-3</v>
      </c>
      <c r="F58" s="159"/>
      <c r="G58" s="163"/>
      <c r="H58" s="163"/>
      <c r="I58" s="163"/>
      <c r="J58" s="163"/>
      <c r="K58" s="163"/>
      <c r="L58" s="168"/>
      <c r="M58" s="163"/>
      <c r="N58" s="159"/>
      <c r="O58" s="177">
        <v>1</v>
      </c>
    </row>
    <row r="59" spans="2:16" s="162" customFormat="1" ht="15" customHeight="1" thickBot="1">
      <c r="B59" s="299"/>
      <c r="C59" s="301"/>
      <c r="D59" s="303"/>
      <c r="E59" s="305"/>
      <c r="F59" s="159"/>
      <c r="G59" s="159"/>
      <c r="H59" s="159"/>
      <c r="I59" s="159"/>
      <c r="J59" s="159"/>
      <c r="K59" s="159"/>
      <c r="L59" s="159"/>
      <c r="M59" s="159"/>
      <c r="N59" s="163"/>
      <c r="O59" s="163">
        <f>O58*$D$58</f>
        <v>9345.66</v>
      </c>
    </row>
    <row r="60" spans="2:16" s="162" customFormat="1" ht="25.5" customHeight="1" thickBot="1">
      <c r="B60" s="306" t="s">
        <v>2147</v>
      </c>
      <c r="C60" s="307"/>
      <c r="D60" s="183">
        <f>SUM(D12,D14,D16,D18,D20,D22,D24,D26,D28,D30,D32,D34,D36,D38,D40,D42,D44,D46,D48,D50,D52,D54,D56,D58)</f>
        <v>4058579.99</v>
      </c>
      <c r="E60" s="184">
        <f>SUM(E12,E14,E16,E18,E20,E22,E24,E26,E28,E30,E32,E34,E36,E38,E40,E42,E44,E46,E48,E50,E52,E54,E56,E58)</f>
        <v>0.99999999999999978</v>
      </c>
      <c r="F60" s="185">
        <f>SUM(F13,F15,F17,F19,F21,F23,F25,F27,F29,F31,F33,F35,F37,F39,F41,F43,F45,F47,F49,F51,F53,F55,F57,F59)</f>
        <v>433448.55650000001</v>
      </c>
      <c r="G60" s="185">
        <f>SUM(G15,G17,G19,G21,G23,G25,G27,G29,G31,G33,G35,G37,G39,G41,G43,G45,G47,G49,G51,G53,G55,G57,G59)</f>
        <v>259446.91650000005</v>
      </c>
      <c r="H60" s="185">
        <f t="shared" ref="H60:O60" si="20">SUM(H15,H17,H19,H21,H23,H25,H27,H29,H31,H33,H35,H37,H39,H41,H43,H45,H47,H49,H51,H53,H55,H57,H59)</f>
        <v>344092.28350000014</v>
      </c>
      <c r="I60" s="185">
        <f t="shared" si="20"/>
        <v>504047.902</v>
      </c>
      <c r="J60" s="185">
        <f t="shared" si="20"/>
        <v>430085.908</v>
      </c>
      <c r="K60" s="185">
        <f t="shared" si="20"/>
        <v>366363.26999999996</v>
      </c>
      <c r="L60" s="185">
        <f t="shared" si="20"/>
        <v>362483.91250000003</v>
      </c>
      <c r="M60" s="185">
        <f t="shared" si="20"/>
        <v>331119.55800000002</v>
      </c>
      <c r="N60" s="185">
        <f t="shared" si="20"/>
        <v>296052.05350000004</v>
      </c>
      <c r="O60" s="185">
        <f t="shared" si="20"/>
        <v>235461.35649999999</v>
      </c>
      <c r="P60" s="186"/>
    </row>
    <row r="61" spans="2:16">
      <c r="B61" s="287" t="str">
        <f>PO_PREFEITURA!A522</f>
        <v>Responsáveis Técnicos: Flávio Diórgenes Cassimiro - Eng. Civil CREA-MG: 253.560/D 
                                           Luiz Fernando Oliveira Silva - Eng. Civil CREA-MG: 249.506/D</v>
      </c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</row>
    <row r="62" spans="2:16"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</row>
    <row r="63" spans="2:16"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</row>
    <row r="64" spans="2:16"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</row>
    <row r="65" spans="2:15"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</row>
    <row r="66" spans="2:15"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</row>
  </sheetData>
  <mergeCells count="100">
    <mergeCell ref="B58:B59"/>
    <mergeCell ref="C58:C59"/>
    <mergeCell ref="D58:D59"/>
    <mergeCell ref="E58:E59"/>
    <mergeCell ref="B60:C60"/>
    <mergeCell ref="B54:B55"/>
    <mergeCell ref="C54:C55"/>
    <mergeCell ref="D54:D55"/>
    <mergeCell ref="E54:E55"/>
    <mergeCell ref="B56:B57"/>
    <mergeCell ref="C56:C57"/>
    <mergeCell ref="D56:D57"/>
    <mergeCell ref="E56:E57"/>
    <mergeCell ref="B50:B51"/>
    <mergeCell ref="C50:C51"/>
    <mergeCell ref="D50:D51"/>
    <mergeCell ref="E50:E51"/>
    <mergeCell ref="B52:B53"/>
    <mergeCell ref="C52:C53"/>
    <mergeCell ref="D52:D53"/>
    <mergeCell ref="E52:E53"/>
    <mergeCell ref="B46:B47"/>
    <mergeCell ref="C46:C47"/>
    <mergeCell ref="D46:D47"/>
    <mergeCell ref="E46:E47"/>
    <mergeCell ref="B48:B49"/>
    <mergeCell ref="C48:C49"/>
    <mergeCell ref="D48:D49"/>
    <mergeCell ref="E48:E49"/>
    <mergeCell ref="B42:B43"/>
    <mergeCell ref="C42:C43"/>
    <mergeCell ref="D42:D43"/>
    <mergeCell ref="E42:E43"/>
    <mergeCell ref="B44:B45"/>
    <mergeCell ref="C44:C45"/>
    <mergeCell ref="D44:D45"/>
    <mergeCell ref="E44:E45"/>
    <mergeCell ref="B38:B39"/>
    <mergeCell ref="C38:C39"/>
    <mergeCell ref="D38:D39"/>
    <mergeCell ref="E38:E39"/>
    <mergeCell ref="B40:B41"/>
    <mergeCell ref="C40:C41"/>
    <mergeCell ref="D40:D41"/>
    <mergeCell ref="E40:E41"/>
    <mergeCell ref="B34:B35"/>
    <mergeCell ref="C34:C35"/>
    <mergeCell ref="D34:D35"/>
    <mergeCell ref="E34:E35"/>
    <mergeCell ref="B36:B37"/>
    <mergeCell ref="C36:C37"/>
    <mergeCell ref="D36:D37"/>
    <mergeCell ref="E36:E37"/>
    <mergeCell ref="B30:B31"/>
    <mergeCell ref="C30:C31"/>
    <mergeCell ref="D30:D31"/>
    <mergeCell ref="E30:E31"/>
    <mergeCell ref="B32:B33"/>
    <mergeCell ref="C32:C33"/>
    <mergeCell ref="D32:D33"/>
    <mergeCell ref="E32:E33"/>
    <mergeCell ref="B26:B27"/>
    <mergeCell ref="C26:C27"/>
    <mergeCell ref="D26:D27"/>
    <mergeCell ref="E26:E27"/>
    <mergeCell ref="B28:B29"/>
    <mergeCell ref="C28:C29"/>
    <mergeCell ref="D28:D29"/>
    <mergeCell ref="E28:E29"/>
    <mergeCell ref="B22:B23"/>
    <mergeCell ref="C22:C23"/>
    <mergeCell ref="D22:D23"/>
    <mergeCell ref="E22:E23"/>
    <mergeCell ref="B24:B25"/>
    <mergeCell ref="C24:C25"/>
    <mergeCell ref="D24:D25"/>
    <mergeCell ref="E24:E25"/>
    <mergeCell ref="C18:C19"/>
    <mergeCell ref="D18:D19"/>
    <mergeCell ref="E18:E19"/>
    <mergeCell ref="B20:B21"/>
    <mergeCell ref="C20:C21"/>
    <mergeCell ref="D20:D21"/>
    <mergeCell ref="E20:E21"/>
    <mergeCell ref="B61:O66"/>
    <mergeCell ref="B1:O2"/>
    <mergeCell ref="B8:O8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</mergeCells>
  <pageMargins left="0.511811024" right="0.511811024" top="0.78740157499999996" bottom="0.78740157499999996" header="0.31496062000000002" footer="0.31496062000000002"/>
  <pageSetup paperSize="9" scale="4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PO_PREFEITURA</vt:lpstr>
      <vt:lpstr>BDI</vt:lpstr>
      <vt:lpstr>CCU-FNDE</vt:lpstr>
      <vt:lpstr>CRONOGRAMA</vt:lpstr>
      <vt:lpstr>BDI!Area_de_impressao</vt:lpstr>
      <vt:lpstr>'CCU-FNDE'!Area_de_impressao</vt:lpstr>
      <vt:lpstr>CRONOGRAMA!Area_de_impressao</vt:lpstr>
      <vt:lpstr>PO_PREFEITURA!Area_de_impressao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2026-06-22T13:00:47Z</dcterms:created>
  <dcterms:modified xsi:type="dcterms:W3CDTF">2026-06-23T18:39:18Z</dcterms:modified>
</cp:coreProperties>
</file>