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1.3\Compras\## PROCESSOS\PROCESSOS 2021\TOMADA DE PREÇOS\TP ETE - INSTALAÇÕES ELETRICAS\"/>
    </mc:Choice>
  </mc:AlternateContent>
  <bookViews>
    <workbookView xWindow="0" yWindow="0" windowWidth="28800" windowHeight="12045"/>
  </bookViews>
  <sheets>
    <sheet name="Orçamento" sheetId="22" r:id="rId1"/>
    <sheet name="Cronograma" sheetId="11" r:id="rId2"/>
    <sheet name="BDI" sheetId="12" r:id="rId3"/>
  </sheets>
  <definedNames>
    <definedName name="_xlnm.Print_Area" localSheetId="2">BDI!$A$1:$J$43</definedName>
    <definedName name="_xlnm.Print_Area" localSheetId="1">Cronograma!$A$1:$L$24</definedName>
    <definedName name="_xlnm.Print_Area" localSheetId="0">Orçamento!$A$1:$I$210</definedName>
    <definedName name="_xlnm.Print_Titles" localSheetId="0">Orçamento!$1:$7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 i="12" l="1"/>
  <c r="I21" i="11"/>
  <c r="A7" i="11"/>
  <c r="A14" i="11"/>
  <c r="A11" i="11"/>
  <c r="A13" i="11"/>
  <c r="A10" i="11"/>
  <c r="B14" i="11"/>
  <c r="B11" i="11"/>
  <c r="F197" i="22"/>
  <c r="F80" i="22"/>
  <c r="D197" i="22"/>
  <c r="L15" i="11" l="1"/>
  <c r="J12" i="12" l="1"/>
  <c r="J11" i="12"/>
  <c r="J10" i="12"/>
  <c r="J9" i="12"/>
  <c r="J8" i="12"/>
  <c r="D41" i="12" l="1"/>
  <c r="D36" i="12"/>
  <c r="L12" i="11" l="1"/>
  <c r="H200" i="22" l="1"/>
  <c r="I200" i="22" s="1"/>
  <c r="H199" i="22"/>
  <c r="I199" i="22" s="1"/>
  <c r="H82" i="22"/>
  <c r="I82" i="22" s="1"/>
  <c r="H83" i="22"/>
  <c r="I83" i="22" s="1"/>
  <c r="H197" i="22"/>
  <c r="I197" i="22" s="1"/>
  <c r="H198" i="22"/>
  <c r="I198" i="22" s="1"/>
  <c r="H81" i="22"/>
  <c r="I81" i="22" s="1"/>
  <c r="H80" i="22"/>
  <c r="I80" i="22" s="1"/>
  <c r="H159" i="22"/>
  <c r="I159" i="22" s="1"/>
  <c r="H163" i="22"/>
  <c r="I163" i="22" s="1"/>
  <c r="H169" i="22"/>
  <c r="I169" i="22" s="1"/>
  <c r="H173" i="22"/>
  <c r="I173" i="22" s="1"/>
  <c r="H177" i="22"/>
  <c r="I177" i="22" s="1"/>
  <c r="H181" i="22"/>
  <c r="I181" i="22" s="1"/>
  <c r="H185" i="22"/>
  <c r="I185" i="22" s="1"/>
  <c r="H189" i="22"/>
  <c r="I189" i="22" s="1"/>
  <c r="H97" i="22"/>
  <c r="I97" i="22" s="1"/>
  <c r="H193" i="22"/>
  <c r="I193" i="22" s="1"/>
  <c r="H156" i="22"/>
  <c r="I156" i="22" s="1"/>
  <c r="H160" i="22"/>
  <c r="I160" i="22" s="1"/>
  <c r="H164" i="22"/>
  <c r="I164" i="22" s="1"/>
  <c r="H170" i="22"/>
  <c r="I170" i="22" s="1"/>
  <c r="H174" i="22"/>
  <c r="I174" i="22" s="1"/>
  <c r="H178" i="22"/>
  <c r="I178" i="22" s="1"/>
  <c r="H182" i="22"/>
  <c r="I182" i="22" s="1"/>
  <c r="H186" i="22"/>
  <c r="I186" i="22" s="1"/>
  <c r="H190" i="22"/>
  <c r="I190" i="22" s="1"/>
  <c r="H157" i="22"/>
  <c r="I157" i="22" s="1"/>
  <c r="H161" i="22"/>
  <c r="I161" i="22" s="1"/>
  <c r="H167" i="22"/>
  <c r="I167" i="22" s="1"/>
  <c r="H171" i="22"/>
  <c r="I171" i="22" s="1"/>
  <c r="H175" i="22"/>
  <c r="I175" i="22" s="1"/>
  <c r="H179" i="22"/>
  <c r="I179" i="22" s="1"/>
  <c r="H183" i="22"/>
  <c r="I183" i="22" s="1"/>
  <c r="H187" i="22"/>
  <c r="I187" i="22" s="1"/>
  <c r="H192" i="22"/>
  <c r="I192" i="22" s="1"/>
  <c r="H158" i="22"/>
  <c r="I158" i="22" s="1"/>
  <c r="H162" i="22"/>
  <c r="I162" i="22" s="1"/>
  <c r="H168" i="22"/>
  <c r="I168" i="22" s="1"/>
  <c r="H172" i="22"/>
  <c r="I172" i="22" s="1"/>
  <c r="H176" i="22"/>
  <c r="I176" i="22" s="1"/>
  <c r="H180" i="22"/>
  <c r="I180" i="22" s="1"/>
  <c r="H184" i="22"/>
  <c r="I184" i="22" s="1"/>
  <c r="H188" i="22"/>
  <c r="I188" i="22" s="1"/>
  <c r="H98" i="22"/>
  <c r="I98" i="22" s="1"/>
  <c r="H23" i="22"/>
  <c r="I23" i="22" s="1"/>
  <c r="H31" i="22"/>
  <c r="I31" i="22" s="1"/>
  <c r="H40" i="22"/>
  <c r="I40" i="22" s="1"/>
  <c r="H165" i="22"/>
  <c r="I165" i="22" s="1"/>
  <c r="H52" i="22"/>
  <c r="I52" i="22" s="1"/>
  <c r="H55" i="22"/>
  <c r="I55" i="22" s="1"/>
  <c r="H66" i="22"/>
  <c r="I66" i="22" s="1"/>
  <c r="H90" i="22"/>
  <c r="I90" i="22" s="1"/>
  <c r="H91" i="22"/>
  <c r="I91" i="22" s="1"/>
  <c r="H41" i="22"/>
  <c r="I41" i="22" s="1"/>
  <c r="H166" i="22"/>
  <c r="I166" i="22" s="1"/>
  <c r="H191" i="22"/>
  <c r="I191" i="22" s="1"/>
  <c r="H89" i="22"/>
  <c r="I89" i="22" s="1"/>
  <c r="H195" i="22"/>
  <c r="I195" i="22" s="1"/>
  <c r="H194" i="22"/>
  <c r="I194" i="22" s="1"/>
  <c r="H94" i="22"/>
  <c r="I94" i="22" s="1"/>
  <c r="H104" i="22"/>
  <c r="I104" i="22" s="1"/>
  <c r="H112" i="22"/>
  <c r="I112" i="22" s="1"/>
  <c r="H120" i="22"/>
  <c r="I120" i="22" s="1"/>
  <c r="H128" i="22"/>
  <c r="I128" i="22" s="1"/>
  <c r="H136" i="22"/>
  <c r="I136" i="22" s="1"/>
  <c r="H144" i="22"/>
  <c r="I144" i="22" s="1"/>
  <c r="H152" i="22"/>
  <c r="I152" i="22" s="1"/>
  <c r="H115" i="22"/>
  <c r="I115" i="22" s="1"/>
  <c r="H139" i="22"/>
  <c r="I139" i="22" s="1"/>
  <c r="H119" i="22"/>
  <c r="I119" i="22" s="1"/>
  <c r="H143" i="22"/>
  <c r="I143" i="22" s="1"/>
  <c r="H87" i="22"/>
  <c r="I87" i="22" s="1"/>
  <c r="H95" i="22"/>
  <c r="I95" i="22" s="1"/>
  <c r="H105" i="22"/>
  <c r="I105" i="22" s="1"/>
  <c r="H113" i="22"/>
  <c r="I113" i="22" s="1"/>
  <c r="H121" i="22"/>
  <c r="I121" i="22" s="1"/>
  <c r="H129" i="22"/>
  <c r="I129" i="22" s="1"/>
  <c r="H137" i="22"/>
  <c r="I137" i="22" s="1"/>
  <c r="H145" i="22"/>
  <c r="I145" i="22" s="1"/>
  <c r="H153" i="22"/>
  <c r="I153" i="22" s="1"/>
  <c r="H88" i="22"/>
  <c r="I88" i="22" s="1"/>
  <c r="H96" i="22"/>
  <c r="I96" i="22" s="1"/>
  <c r="H106" i="22"/>
  <c r="I106" i="22" s="1"/>
  <c r="H114" i="22"/>
  <c r="I114" i="22" s="1"/>
  <c r="H122" i="22"/>
  <c r="I122" i="22" s="1"/>
  <c r="H130" i="22"/>
  <c r="I130" i="22" s="1"/>
  <c r="H138" i="22"/>
  <c r="I138" i="22" s="1"/>
  <c r="H154" i="22"/>
  <c r="I154" i="22" s="1"/>
  <c r="H107" i="22"/>
  <c r="I107" i="22" s="1"/>
  <c r="H131" i="22"/>
  <c r="I131" i="22" s="1"/>
  <c r="H147" i="22"/>
  <c r="I147" i="22" s="1"/>
  <c r="H135" i="22"/>
  <c r="I135" i="22" s="1"/>
  <c r="H146" i="22"/>
  <c r="I146" i="22" s="1"/>
  <c r="H99" i="22"/>
  <c r="I99" i="22" s="1"/>
  <c r="H123" i="22"/>
  <c r="I123" i="22" s="1"/>
  <c r="H155" i="22"/>
  <c r="I155" i="22" s="1"/>
  <c r="H100" i="22"/>
  <c r="I100" i="22" s="1"/>
  <c r="H108" i="22"/>
  <c r="I108" i="22" s="1"/>
  <c r="H116" i="22"/>
  <c r="I116" i="22" s="1"/>
  <c r="H124" i="22"/>
  <c r="I124" i="22" s="1"/>
  <c r="H132" i="22"/>
  <c r="I132" i="22" s="1"/>
  <c r="H140" i="22"/>
  <c r="I140" i="22" s="1"/>
  <c r="H148" i="22"/>
  <c r="I148" i="22" s="1"/>
  <c r="H196" i="22"/>
  <c r="I196" i="22" s="1"/>
  <c r="H101" i="22"/>
  <c r="I101" i="22" s="1"/>
  <c r="H109" i="22"/>
  <c r="I109" i="22" s="1"/>
  <c r="H117" i="22"/>
  <c r="I117" i="22" s="1"/>
  <c r="H125" i="22"/>
  <c r="I125" i="22" s="1"/>
  <c r="H133" i="22"/>
  <c r="I133" i="22" s="1"/>
  <c r="H141" i="22"/>
  <c r="I141" i="22" s="1"/>
  <c r="H149" i="22"/>
  <c r="I149" i="22" s="1"/>
  <c r="H92" i="22"/>
  <c r="I92" i="22" s="1"/>
  <c r="H102" i="22"/>
  <c r="I102" i="22" s="1"/>
  <c r="H110" i="22"/>
  <c r="I110" i="22" s="1"/>
  <c r="H118" i="22"/>
  <c r="I118" i="22" s="1"/>
  <c r="H126" i="22"/>
  <c r="I126" i="22" s="1"/>
  <c r="H134" i="22"/>
  <c r="I134" i="22" s="1"/>
  <c r="H142" i="22"/>
  <c r="I142" i="22" s="1"/>
  <c r="H150" i="22"/>
  <c r="I150" i="22" s="1"/>
  <c r="H93" i="22"/>
  <c r="I93" i="22" s="1"/>
  <c r="H103" i="22"/>
  <c r="I103" i="22" s="1"/>
  <c r="H111" i="22"/>
  <c r="I111" i="22" s="1"/>
  <c r="H127" i="22"/>
  <c r="I127" i="22" s="1"/>
  <c r="H151" i="22"/>
  <c r="I151" i="22" s="1"/>
  <c r="H13" i="22"/>
  <c r="I13" i="22" s="1"/>
  <c r="H21" i="22"/>
  <c r="I21" i="22" s="1"/>
  <c r="H29" i="22"/>
  <c r="I29" i="22" s="1"/>
  <c r="H37" i="22"/>
  <c r="I37" i="22" s="1"/>
  <c r="H45" i="22"/>
  <c r="I45" i="22" s="1"/>
  <c r="H53" i="22"/>
  <c r="I53" i="22" s="1"/>
  <c r="H61" i="22"/>
  <c r="I61" i="22" s="1"/>
  <c r="H69" i="22"/>
  <c r="I69" i="22" s="1"/>
  <c r="H77" i="22"/>
  <c r="I77" i="22" s="1"/>
  <c r="H14" i="22"/>
  <c r="I14" i="22" s="1"/>
  <c r="H22" i="22"/>
  <c r="I22" i="22" s="1"/>
  <c r="H30" i="22"/>
  <c r="I30" i="22" s="1"/>
  <c r="H38" i="22"/>
  <c r="I38" i="22" s="1"/>
  <c r="H46" i="22"/>
  <c r="I46" i="22" s="1"/>
  <c r="H54" i="22"/>
  <c r="I54" i="22" s="1"/>
  <c r="H62" i="22"/>
  <c r="I62" i="22" s="1"/>
  <c r="H70" i="22"/>
  <c r="I70" i="22" s="1"/>
  <c r="H78" i="22"/>
  <c r="I78" i="22" s="1"/>
  <c r="H25" i="22"/>
  <c r="I25" i="22" s="1"/>
  <c r="H73" i="22"/>
  <c r="I73" i="22" s="1"/>
  <c r="H15" i="22"/>
  <c r="I15" i="22" s="1"/>
  <c r="H39" i="22"/>
  <c r="I39" i="22" s="1"/>
  <c r="H47" i="22"/>
  <c r="I47" i="22" s="1"/>
  <c r="H63" i="22"/>
  <c r="I63" i="22" s="1"/>
  <c r="H71" i="22"/>
  <c r="I71" i="22" s="1"/>
  <c r="H79" i="22"/>
  <c r="I79" i="22" s="1"/>
  <c r="H16" i="22"/>
  <c r="I16" i="22" s="1"/>
  <c r="H24" i="22"/>
  <c r="I24" i="22" s="1"/>
  <c r="H32" i="22"/>
  <c r="I32" i="22" s="1"/>
  <c r="H48" i="22"/>
  <c r="I48" i="22" s="1"/>
  <c r="H56" i="22"/>
  <c r="I56" i="22" s="1"/>
  <c r="H64" i="22"/>
  <c r="I64" i="22" s="1"/>
  <c r="H72" i="22"/>
  <c r="I72" i="22" s="1"/>
  <c r="H17" i="22"/>
  <c r="I17" i="22" s="1"/>
  <c r="H33" i="22"/>
  <c r="I33" i="22" s="1"/>
  <c r="H49" i="22"/>
  <c r="I49" i="22" s="1"/>
  <c r="H57" i="22"/>
  <c r="I57" i="22" s="1"/>
  <c r="H65" i="22"/>
  <c r="I65" i="22" s="1"/>
  <c r="H18" i="22"/>
  <c r="I18" i="22" s="1"/>
  <c r="H26" i="22"/>
  <c r="I26" i="22" s="1"/>
  <c r="H34" i="22"/>
  <c r="I34" i="22" s="1"/>
  <c r="H42" i="22"/>
  <c r="I42" i="22" s="1"/>
  <c r="H50" i="22"/>
  <c r="I50" i="22" s="1"/>
  <c r="H58" i="22"/>
  <c r="I58" i="22" s="1"/>
  <c r="H74" i="22"/>
  <c r="I74" i="22" s="1"/>
  <c r="H11" i="22"/>
  <c r="I11" i="22" s="1"/>
  <c r="H19" i="22"/>
  <c r="I19" i="22" s="1"/>
  <c r="H27" i="22"/>
  <c r="I27" i="22" s="1"/>
  <c r="H35" i="22"/>
  <c r="I35" i="22" s="1"/>
  <c r="H43" i="22"/>
  <c r="I43" i="22" s="1"/>
  <c r="H51" i="22"/>
  <c r="I51" i="22" s="1"/>
  <c r="H59" i="22"/>
  <c r="I59" i="22" s="1"/>
  <c r="H67" i="22"/>
  <c r="I67" i="22" s="1"/>
  <c r="H75" i="22"/>
  <c r="I75" i="22" s="1"/>
  <c r="H12" i="22"/>
  <c r="I12" i="22" s="1"/>
  <c r="H20" i="22"/>
  <c r="I20" i="22" s="1"/>
  <c r="H28" i="22"/>
  <c r="I28" i="22" s="1"/>
  <c r="H36" i="22"/>
  <c r="I36" i="22" s="1"/>
  <c r="H44" i="22"/>
  <c r="I44" i="22" s="1"/>
  <c r="H60" i="22"/>
  <c r="I60" i="22" s="1"/>
  <c r="H68" i="22"/>
  <c r="I68" i="22" s="1"/>
  <c r="H76" i="22"/>
  <c r="I76" i="22" s="1"/>
  <c r="H10" i="22"/>
  <c r="I10" i="22" s="1"/>
  <c r="H86" i="22"/>
  <c r="I86" i="22" s="1"/>
  <c r="I9" i="22" l="1"/>
  <c r="F11" i="11" s="1"/>
  <c r="I85" i="22"/>
  <c r="I201" i="22" l="1"/>
  <c r="F14" i="11"/>
  <c r="J14" i="11" l="1"/>
  <c r="G14" i="11"/>
  <c r="I14" i="11"/>
  <c r="H14" i="11"/>
  <c r="K14" i="11"/>
  <c r="G11" i="11"/>
  <c r="M10" i="11" s="1"/>
  <c r="F16" i="11"/>
  <c r="K11" i="11"/>
  <c r="I11" i="11"/>
  <c r="J11" i="11"/>
  <c r="H11" i="11"/>
  <c r="H16" i="11" l="1"/>
  <c r="H18" i="11" s="1"/>
  <c r="I16" i="11"/>
  <c r="I18" i="11" s="1"/>
  <c r="K16" i="11"/>
  <c r="J16" i="11"/>
  <c r="G16" i="11"/>
  <c r="G18" i="11" s="1"/>
  <c r="G19" i="11" s="1"/>
  <c r="L14" i="11"/>
  <c r="J18" i="11"/>
  <c r="L11" i="11"/>
  <c r="L16" i="11" l="1"/>
  <c r="K18" i="11"/>
  <c r="G17" i="11"/>
  <c r="H17" i="11" s="1"/>
  <c r="I17" i="11" s="1"/>
  <c r="J17" i="11" s="1"/>
  <c r="H19" i="11"/>
  <c r="I19" i="11" s="1"/>
  <c r="J19" i="11" s="1"/>
  <c r="K17" i="11" l="1"/>
  <c r="L17" i="11"/>
  <c r="L19" i="11"/>
  <c r="L18" i="11"/>
  <c r="K19" i="11" l="1"/>
</calcChain>
</file>

<file path=xl/sharedStrings.xml><?xml version="1.0" encoding="utf-8"?>
<sst xmlns="http://schemas.openxmlformats.org/spreadsheetml/2006/main" count="809" uniqueCount="410">
  <si>
    <t>ITEM</t>
  </si>
  <si>
    <t>DESCRIÇÃO</t>
  </si>
  <si>
    <t>PLANILHA ORÇAMENTÁRIA DE CUSTOS</t>
  </si>
  <si>
    <t>PREÇO TOTAL</t>
  </si>
  <si>
    <t>BDI:</t>
  </si>
  <si>
    <t>1.1</t>
  </si>
  <si>
    <t>QUANT.</t>
  </si>
  <si>
    <t>PREÇO UNITÁRIO S/ BDI</t>
  </si>
  <si>
    <t>PREÇO UNITÁRIO C/ BDI</t>
  </si>
  <si>
    <t>2.1</t>
  </si>
  <si>
    <t>CRONOGRAMA FÍSICO FINANCEIRO</t>
  </si>
  <si>
    <t>DISCRIMINAÇÃO DOS SERVIÇOS</t>
  </si>
  <si>
    <t>VALOR(R$)</t>
  </si>
  <si>
    <t>SUB-TOTAL</t>
  </si>
  <si>
    <t>VALOR DO PERÍODO</t>
  </si>
  <si>
    <t>VALOR ACUMULADO</t>
  </si>
  <si>
    <t>PERCENTUAL DO PERÍODO</t>
  </si>
  <si>
    <t>PERCENTUAL ACUMULADO</t>
  </si>
  <si>
    <t>COMPOSIÇÃO DO BDI (Bonificações e Despesas Indiretas)</t>
  </si>
  <si>
    <t>1) ADMINISTRAÇÃO CENTRAL - ( 3,00% a 5,50%)</t>
  </si>
  <si>
    <t>Adm. Central, Seguros e Garantias, Riscos</t>
  </si>
  <si>
    <t>2) SEGUROS E GARANTIAS - ( 0,80% a 1,00%)</t>
  </si>
  <si>
    <t>Despesas Financeiras</t>
  </si>
  <si>
    <t>Lucro/Remuneração</t>
  </si>
  <si>
    <t>Impostos (com desoneração)</t>
  </si>
  <si>
    <t>Impostos (sem desoneração)</t>
  </si>
  <si>
    <t>4) DESPESAS FINANCEIRAS - ( 0,59% a 1,39%)</t>
  </si>
  <si>
    <t>5) LUCRO/REMUNERAÇÃO  - (6,16% a 8,96%)</t>
  </si>
  <si>
    <t>6) IMPOSTOS</t>
  </si>
  <si>
    <t xml:space="preserve"> - ISS - Variação de 2% a 5% - Justificado pela Legislação Tributária Municipal com apresentação da base de cálculo da alíquota.</t>
  </si>
  <si>
    <t>COFINS=</t>
  </si>
  <si>
    <t>PIS=</t>
  </si>
  <si>
    <t>ISS=</t>
  </si>
  <si>
    <t>CPRB=</t>
  </si>
  <si>
    <t>A) Sem desoneração:</t>
  </si>
  <si>
    <t>BDI=</t>
  </si>
  <si>
    <t>Faixa referencial</t>
  </si>
  <si>
    <t>1º Quartil</t>
  </si>
  <si>
    <t>Médio</t>
  </si>
  <si>
    <t>3º Quartil</t>
  </si>
  <si>
    <t>B) Com desoneração:</t>
  </si>
  <si>
    <t>VALOR TOTAL DA OBRA (C/ BDI APLICADO)</t>
  </si>
  <si>
    <t>M</t>
  </si>
  <si>
    <t>DATA:</t>
  </si>
  <si>
    <t>ISS:</t>
  </si>
  <si>
    <t>FORMA DE EXECUÇÃO:                                         (      ) DIRETA                                                                              (  x  ) INDIRETA</t>
  </si>
  <si>
    <t>UNID.</t>
  </si>
  <si>
    <t>3) RISCOS  -  ( 0,97% a 1,27%)</t>
  </si>
  <si>
    <t>CÓDIGO</t>
  </si>
  <si>
    <t>SETOP</t>
  </si>
  <si>
    <t>INSTALAÇÕES ELÉTRICAS</t>
  </si>
  <si>
    <t>SINAPI</t>
  </si>
  <si>
    <t>1.2</t>
  </si>
  <si>
    <t>1.3</t>
  </si>
  <si>
    <t>1.4</t>
  </si>
  <si>
    <t>1.5</t>
  </si>
  <si>
    <t>1.6</t>
  </si>
  <si>
    <t>ELETRICISTA COM ENCARGOS COMPLEMENTARES</t>
  </si>
  <si>
    <t>HORA</t>
  </si>
  <si>
    <t>ARAME DE AÇO ZINCADO Nº 14</t>
  </si>
  <si>
    <t>CABO DE CONTROLE, MULTIPOLAR 1000V, 5X1,5MM², 70ºC, PVC, COBERTURA PVC/ST2, ANTICHAMA</t>
  </si>
  <si>
    <t>CABO DE CONTROLE, MULTIPOLAR 1000V, 7X1,5MM², 70ºC, PVC, COBERTURA PVC/ST2, ANTICHAMA</t>
  </si>
  <si>
    <t>CABO FLEXÍVEL UNIPOLAR, 16,0MM², ISOLAÇÃO 0,6/1,0KV HEPR 90º, COBERTURA PVC/ST2, ATENDENDO A NORMA (NBR 6251 / 7286 / MN 280), ANTICHAMAS, AZUL</t>
  </si>
  <si>
    <t>CABO FLEXÍVEL UNIPOLAR, 16,0MM², ISOLAÇÃO 0,6/1,0KV HEPR 90º, COBERTURA PVC/ST2, ATENDENDO A NORMA (NBR 6251 / 7286 / MN 280), ANTICHAMAS, PRETO</t>
  </si>
  <si>
    <t>CABO FLEXÍVEL UNIPOLAR, 35,0MM², ISOLAÇÃO 0,6/1,0KV HEPR 90º, COBERTURA PVC/ST2, ATENDENDO A NORMA (NBR 6251 / 7286 / MN 280), ANTICHAMAS, AZUL</t>
  </si>
  <si>
    <t>CABO FLEXÍVEL UNIPOLAR, 70,0MM², ISOLAÇÃO 0,6/1,0KV HEPR 90º, COBERTURA PVC/ST2, ATENDENDO A NORMA (NBR 6251 / 7286 / MN 280), ANTICHAMAS, PRETO</t>
  </si>
  <si>
    <t>CABO FLEXÍVEL UNIPOLAR, 95,0MM², ISOLAÇÃO 0,45/0,75KV PVC 70º, TIPO BFW, SEM COBERTURA, CLASSE 4, ATENDENDO A NORMA (NBR 247 / MN 280), ANTICHAMAS, AZUL</t>
  </si>
  <si>
    <t>CABO FLEXÍVEL UNIPOLAR, 95,0MM², ISOLAÇÃO 0,45/0,75KV PVC 70º, TIPO BFW, SEM COBERTURA, CLASSE 4, ATENDENDO A NORMA (NBR 247 / MN 280), ANTICHAMAS, PRETO</t>
  </si>
  <si>
    <t>ELETRODUTO FLEXÍVEL CORRUGADO HELICOIDAL EM PEAD DE Ø1", PRETO, IMPERMEÁVEL, ALTA RESITÊNCIA Á ABRASÃO, PRODUTOS QUÍMICOS, COMPRESSÃO DIAMETRAL E IMPACTO, ANTICHAMA, CONFORME AS NORMAS (NBR 15.715 / 13.897 / 14.692)</t>
  </si>
  <si>
    <t>ELETRODUTO FLEXÍVEL CORRUGADO HELICOIDAL EM PEAD DE Ø2", PRETO, IMPERMEÁVEL, ALTA RESITÊNCIA Á ABRASÃO, PRODUTOS QUÍMICOS, COMPRESSÃO DIAMETRAL E IMPACTO, ANTICHAMA, CONFORME AS NORMAS (NBR 15.715 / 13.897 / 14.692)</t>
  </si>
  <si>
    <t>ELETRODUTO FLEXÍVEL CORRUGADO HELICOIDAL EM PEAD DE Ø2.1/2", PRETO, IMPERMEÁVEL, ALTA RESITÊNCIA Á ABRASÃO, PRODUTOS QUÍMICOS, COMPRESSÃO DIAMETRAL E IMPACTO, ANTICHAMA, CONFORME AS NORMAS (NBR 15.715 / 13.897 / 14.692)</t>
  </si>
  <si>
    <t>FITA DE ADVERTÊNCIA "CUIDADO, ALTA TENSÃO", PRETA E AMARELA, LARGURA 250MM, FILME EM POLIETILENO</t>
  </si>
  <si>
    <t>SEALTUBE DE Ø3/4"</t>
  </si>
  <si>
    <t>CABO FLEXÍVEL MULTIPOLAR, 4X35,0MM², ISOLAÇÃO 0,6/1,0KV HEPR 90º, COBERTURA PVC/ST2, ATENDENDO A NORMA (NBR 6251 / 7286 / MN 280), ANTICHAMAS</t>
  </si>
  <si>
    <t>ABRAÇADEIRA DE NYLON, FLEXÍVEL, 2,5X100MM</t>
  </si>
  <si>
    <t>ABRAÇADEIRA TIPO CUNHA Ø1"</t>
  </si>
  <si>
    <t>ABRAÇADEIRA TIPO CUNHA Ø2"</t>
  </si>
  <si>
    <t>ABRAÇADEIRA TIPO CUNHA Ø2.1/2"</t>
  </si>
  <si>
    <t>ABRAÇADEIRA TIPO CUNHA Ø3/4"</t>
  </si>
  <si>
    <t>PÇ.</t>
  </si>
  <si>
    <t>BOX GIRATÓRIO, Ø3/4"</t>
  </si>
  <si>
    <t>BUCHA DE NYLON S8</t>
  </si>
  <si>
    <t>BUCHA DE REDUÇÃO Ø1" &gt; Ø3/4"</t>
  </si>
  <si>
    <t>BUCHA E ARRUELA DE ACABAMENTO Ø1"</t>
  </si>
  <si>
    <t>BUCHA E ARRUELA DE ACABAMENTO Ø2"</t>
  </si>
  <si>
    <t>BUCHA E ARRUELA DE ACABAMENTO Ø2.1/2"</t>
  </si>
  <si>
    <t>BUCHA E ARRUELA DE ACABAMENTO Ø3/4"</t>
  </si>
  <si>
    <t>CABEÇOTE 135º GALVANIZADO Ø1"</t>
  </si>
  <si>
    <t>CABEÇOTE 135º GALVANIZADO Ø2"</t>
  </si>
  <si>
    <t>CAIXA DE PASSAGEM FABRICADA EM CONCRETO PRÉ-MOLDADO NAS DIMENSÕES 300X300X600MM COM TAMPA DE CONCRETO</t>
  </si>
  <si>
    <t>CONDULETE GALVANIZADO Ø1" T</t>
  </si>
  <si>
    <t>CONDULETE GALVANIZADO Ø3/4" C</t>
  </si>
  <si>
    <t>CONDULETE GALVANIZADO Ø3/4" E</t>
  </si>
  <si>
    <t>CONDULETE GALVANIZADO Ø3/4" LL</t>
  </si>
  <si>
    <t>CONDULETE GALVANIZADO Ø3/4" LR</t>
  </si>
  <si>
    <t>CURVA 90ºC RÍGIDA GALVANIZADA A FOGO Ø1"</t>
  </si>
  <si>
    <t>CURVA 90ºC RÍGIDA GALVANIZADA A FOGO Ø2"</t>
  </si>
  <si>
    <t>CURVA 90ºC RÍGIDA GALVANIZADA A FOGO Ø2.1/2"</t>
  </si>
  <si>
    <t>CURVA 90ºC RÍGIDA GALVANIZADA A FOGO Ø3/4"</t>
  </si>
  <si>
    <t>DISJUNTOR DE NORMA NEMA, 200A, CURVA C, ICC=10KA, TRIPOLAR, 220VCA, 60HZ, 10.000 MANOBRAS, TENSÃO IMPULSO 4KV, CONFORME PEC 11 DA CEMIG "MATERIAIS APROVADOS PARA PADRÕES DE ENTRADA"</t>
  </si>
  <si>
    <t>ELETRODUTO RÍGIDO GALVANIZADO A FOGO, CONFORME A NBR 5598, COM LUVA, Ø1"</t>
  </si>
  <si>
    <t>ELETRODUTO RÍGIDO GALVANIZADO A FOGO, CONFORME A NBR 5598, COM LUVA, Ø2"</t>
  </si>
  <si>
    <t>ELETRODUTO RÍGIDO GALVANIZADO A FOGO, CONFORME A NBR 5598, COM LUVA, Ø2.1/2"</t>
  </si>
  <si>
    <t>ELETRODUTO RÍGIDO GALVANIZADO A FOGO, CONFORME A NBR 5598, COM LUVA, Ø3/4"</t>
  </si>
  <si>
    <t>FITA ADESIVA ISOLANTE 19MMX20M, ALONGAMENTO DE RUPTURA 210%, 750V, 158N/100MM, 1150V/MIL, 105ºC, BORRACHA, RESISTÊNCIA A RAIOS UV, CONFORME A NORMA NBR NM 60454-3-1 TIPO 9, CLASSE A</t>
  </si>
  <si>
    <t>FITA AUTOFUSÃO DE ALTA ISOLAÇÃO, 19MMX10M, ALONGADA EM ATÉ 800%, VEDAÇÃO CONTRA UMIDADE, 90 ºC, RÁPIDA FUSÃO, CONFORME A NORMA ASTM D-4325, ASTM D-1000, ASTM D-4388</t>
  </si>
  <si>
    <t>INTERRUPTOR PARA CONDULETE</t>
  </si>
  <si>
    <t>INTERRUPTOR PARALELO ÚNICO, 1 POSIÇÃO, 2X4, 2P+T, 20A, 250V, BRANCA, COM BORNE A PARAFUSO, COM SUPORTE E ESPELHO 1 POSIÇÃO PARA CAIXA 2X4 CONFORME A NBR 5410 E A NBR 14136</t>
  </si>
  <si>
    <t>INTERRUPTOR SIMPLES COM TOMADA, 2 POSIÇÃO, 2X4, 2P+T, 20A, 250V, BRANCA, COM BORNE A PARAFUSO, COM SUPORTE E ESPELHO 2 POSIÇÃO PARA CAIXA 2X4 CONFORME A NBR 5410 E A NBR 14136</t>
  </si>
  <si>
    <t>INTERRUPTOR SIMPLES ÚNICO, 1 POSIÇÃO, 2X4, 2P+T, 20A, 250V, BRANCA, COM BORNE A PARAFUSO, COM SUPORTE E ESPELHO 1 POSIÇÃO PARA CAIXA 2X4 CONFORME A NBR 5410 E A NBR 14136</t>
  </si>
  <si>
    <t>LÂMPADA DE LED 12W A60, BIVOLT, 100~230VCA, IRC&gt;80, 4000K, SOQUETE E27, IP 20, ÂNGULO 200º, VIDA ÚTIL 25.000 HORAS, BRANCA</t>
  </si>
  <si>
    <t>LUMINÁRIA 13W PARA LÂMPADA A60</t>
  </si>
  <si>
    <t>LUMINÁRIA DE SOBREPOR, 13W PARA LÂMPADA A60, SOQUETE E27, BRANCA</t>
  </si>
  <si>
    <t>LUVA AÇO GALVANIZADO Ø1"</t>
  </si>
  <si>
    <t>LUVA AÇO GALVANIZADO Ø2"</t>
  </si>
  <si>
    <t>LUVA AÇO GALVANIZADO Ø2.1/2"</t>
  </si>
  <si>
    <t>LUVA AÇO GALVANIZADO Ø3/4"</t>
  </si>
  <si>
    <t>PARAFUSO AUTO ATARRAXANTE PHILIPS Ø4,2X32MM EM AÇO INOX</t>
  </si>
  <si>
    <t>PRENSA CABO Ø1"</t>
  </si>
  <si>
    <t>PRENSA CABO Ø2"</t>
  </si>
  <si>
    <t>PRENSA CABO Ø2.1/2"</t>
  </si>
  <si>
    <t>PRENSA CABO Ø3/4"</t>
  </si>
  <si>
    <t>TAMPA 1 POSIÇÃO PARA CONDULE</t>
  </si>
  <si>
    <t>TAMPA 1 POSIÇÃO PARA CONDULE Ø3/4"</t>
  </si>
  <si>
    <t>TAMPA 2 POSIÇÃO PARA CONDULETE</t>
  </si>
  <si>
    <t>TAMPA 2 POSIÇÃO PARA CONDULETE Ø3/4"</t>
  </si>
  <si>
    <t>TAMPA CEGA PARA CONDULETE</t>
  </si>
  <si>
    <t>TAMPA CEGA PARA CONDULETE Ø1"</t>
  </si>
  <si>
    <t>TAMPA CEGA PARA CONDULETE Ø3/4"</t>
  </si>
  <si>
    <t>TERMINAL DE COBRE À COMPRESSÃO, 35MM², 226A, NORMA ABNT NBR-5370 / ABNT NBR-5410</t>
  </si>
  <si>
    <t>TERMINAL DE COBRE À COMPRESSÃO, 70MM², 353A, NORMA ABNT NBR-5370 / ABNT NBR-5410</t>
  </si>
  <si>
    <t>TERMINAL PRÉ ISOLADO, ILHÓS 1,5MM², 18A, NORMA ABNT NBR-5370</t>
  </si>
  <si>
    <t>TERMINAL PRÉ ISOLADO, ILHÓS 10,0MM², 70A, NORMA ABNT NBR-5370</t>
  </si>
  <si>
    <t>TERMINAL PRÉ ISOLADO, ILHÓS 16,0MM², 95A, NORMA ABNT NBR-5370</t>
  </si>
  <si>
    <t>TERMINAL PRÉ ISOLADO, ILHÓS 2,5MM², 30A, NORMA ABNT NBR-5370</t>
  </si>
  <si>
    <t>TERMINAL PRÉ ISOLADO, ILHÓS 35,0MM², 265A, NORMA ABNT NBR-5370</t>
  </si>
  <si>
    <t>TERMINAL PRÉ ISOLADO, ILHÓS 6,0MM², 50A, NORMA ABNT NBR-5370</t>
  </si>
  <si>
    <t>TERMINAL PRÉ ISOLADO, OLHAL TUBULAR 16,0MM², 137A, NORMA ABNT NBR-5370</t>
  </si>
  <si>
    <t>TERMINAL PRÉ ISOLADO, TIPO OLHAL TUBULAR 10,0MM², 101A, NORMA ABNT NBR-5370</t>
  </si>
  <si>
    <t>TERMINAL PRÉ ISOLADO, TIPO OLHAL TUBULAR 2,5MM², 30A, NORMA ABNT NBR-5370</t>
  </si>
  <si>
    <t>TERMINAL PRÉ ISOLADO, TIPO OLHAL TUBULAR 35,0MM², 353A, NORMA ABNT NBR-5370</t>
  </si>
  <si>
    <t>TOMADA 2P+T PARA CONDULETE</t>
  </si>
  <si>
    <t>TOMADA DUPLA, 2 POSIÇÃO, 2X4, 2P+T, 20A, 250V, BRANCA, COM BORNE A PARAFUSO, COM SUPORTE E ESPELHO 2 POSIÇÃO PARA CAIXA 2X4 CONFORME A NBR 5410 E A NBR 14136</t>
  </si>
  <si>
    <t>TOMADA TRIFÁSICA INDUSTRIAL, 3P+T, 20A, 220VCA</t>
  </si>
  <si>
    <t>TOMADA ÚNICA, 1 POSIÇÃO, 2X4, 2P+T, 20A, 250V, BRANCA, COM BORNE A PARAFUSO, COM SUPORTE E ESPELHO 1 POSIÇÃO PARA CAIXA 2X4 CONFORME A NBR 5410 E A NBR 14136</t>
  </si>
  <si>
    <t>UN.</t>
  </si>
  <si>
    <t>COTAÇÃO</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</si>
  <si>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</si>
  <si>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</si>
  <si>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</si>
  <si>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</si>
  <si>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</si>
  <si>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</si>
  <si>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</si>
  <si>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</si>
  <si>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</si>
  <si>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</si>
  <si>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</si>
  <si>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</si>
  <si>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</si>
  <si>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</si>
  <si>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</si>
  <si>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</si>
  <si>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</si>
  <si>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</si>
  <si>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</si>
  <si>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</si>
  <si>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</si>
  <si>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</si>
  <si>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</si>
  <si>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</si>
  <si>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</si>
  <si>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</si>
  <si>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</si>
  <si>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</si>
  <si>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</si>
  <si>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</si>
  <si>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</si>
  <si>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</si>
  <si>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</si>
  <si>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</si>
  <si>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</si>
  <si>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</si>
  <si>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</si>
  <si>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</si>
  <si>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</si>
  <si>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</si>
  <si>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</si>
  <si>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</si>
  <si>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</si>
  <si>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</si>
  <si>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</si>
  <si>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</si>
  <si>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</si>
  <si>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</si>
  <si>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</si>
  <si>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</si>
  <si>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</si>
  <si>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</si>
  <si>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</si>
  <si>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</si>
  <si>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</si>
  <si>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</si>
  <si>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</si>
  <si>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</si>
  <si>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</si>
  <si>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</si>
  <si>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</si>
  <si>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</si>
  <si>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</si>
  <si>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</si>
  <si>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ALÇA PRÉ-FORMADA DE DIST. PARA CABO QUADRUPLEX 120MM²</t>
  </si>
  <si>
    <t>CABO FLEXÍVEL MULTIPOLAR, 4X10,0MM², ISOLAÇÃO 0,6/1,0KV HEPR 90º, COBERTURA PVC/ST2, ATENDENDO A NORMA (NBR 6251 / 7286 / MN 280), ANTICHAMAS</t>
  </si>
  <si>
    <t>CABO FLEXÍVEL MULTIPOLAR, 4X16,0MM², ISOLAÇÃO 0,6/1,0KV HEPR 90º, COBERTURA PVC/ST2, ATENDENDO A NORMA (NBR 6251 / 7286 / MN 280), ANTICHAMAS</t>
  </si>
  <si>
    <t>CABO FLEXÍVEL MULTIPOLAR, 4X2,5MM², ISOLAÇÃO 0,6/1,0KV HEPR 90º, COBERTURA PVC/ST2, ATENDENDO A NORMA (NBR 6251 / 7286 / MN 280), ANTICHAMAS</t>
  </si>
  <si>
    <t>CABO FLEXÍVEL UNIPOLAR, 1,5MM², ISOLAÇÃO 0,45/0,75KV PVC 70º, TIPO BFW, SEM COBERTURA, CLASSE 4, ATENDENDO A NORMA (NBR 247 / MN 280), ANTICHAMAS, AMARELO</t>
  </si>
  <si>
    <t>CABO FLEXÍVEL UNIPOLAR, 1,5MM², ISOLAÇÃO 0,45/0,75KV PVC 70º, TIPO BFW, SEM COBERTURA, CLASSE 4, ATENDENDO A NORMA (NBR 247 / MN 280), ANTICHAMAS, AZUL</t>
  </si>
  <si>
    <t>CABO FLEXÍVEL UNIPOLAR, 1,5MM², ISOLAÇÃO 0,45/0,75KV PVC 70º, TIPO BFW, SEM COBERTURA, CLASSE 4, ATENDENDO A NORMA (NBR 247 / MN 280), ANTICHAMAS, PRETO</t>
  </si>
  <si>
    <t>CABO FLEXÍVEL UNIPOLAR, 1,5MM², ISOLAÇÃO 0,45/0,75KV PVC 70º, TIPO BFW, SEM COBERTURA, CLASSE 4, ATENDENDO A NORMA (NBR 247 / MN 280), ANTICHAMAS, VERDE</t>
  </si>
  <si>
    <t>CABO FLEXÍVEL UNIPOLAR, 2,5MM², ISOLAÇÃO 0,45/0,75KV PVC 70º, TIPO BFW, SEM COBERTURA, CLASSE 4, ATENDENDO A NORMA (NBR 247 / MN 280), ANTICHAMAS, AZUL</t>
  </si>
  <si>
    <t>CABO FLEXÍVEL UNIPOLAR, 2,5MM², ISOLAÇÃO 0,45/0,75KV PVC 70º, TIPO BFW, SEM COBERTURA, CLASSE 4, ATENDENDO A NORMA (NBR 247 / MN 280), ANTICHAMAS, PRETO</t>
  </si>
  <si>
    <t>CABO FLEXÍVEL UNIPOLAR, 2,5MM², ISOLAÇÃO 0,45/0,75KV PVC 70º, TIPO BFW, SEM COBERTURA, CLASSE 4, ATENDENDO A NORMA (NBR 247 / MN 280), ANTICHAMAS, VERDE</t>
  </si>
  <si>
    <t>CABO FLEXÍVEL UNIPOLAR, 25,0MM², ISOLAÇÃO 0,6/1,0KV HEPR 90º, COBERTURA PVC/ST2, ATENDENDO A NORMA (NBR 6251 / 7286 / MN 280), ANTICHAMAS, AZUL</t>
  </si>
  <si>
    <t>CABO FLEXÍVEL UNIPOLAR, 50,0MM², ISOLAÇÃO 0,6/1,0KV HEPR 90º, COBERTURA PVC/ST2, ATENDENDO A NORMA (NBR 6251 / 7286 / MN 280), ANTICHAMAS, PRETO</t>
  </si>
  <si>
    <t>CABO FLEXÍVEL UNIPOLAR, 6,0MM², ISOLAÇÃO 0,45/0,75KV PVC 70º, TIPO BFW, SEM COBERTURA, CLASSE 4, ATENDENDO A NORMA (NBR 247 / MN 280), ANTICHAMAS, PRETO</t>
  </si>
  <si>
    <t>CABO FLEXÍVEL UNIPOLAR, 6,0MM², ISOLAÇÃO 0,45/0,75KV PVC 70º, TIPO BFW, SEM COBERTURA, CLASSE 4, ATENDENDO A NORMA (NBR 247 / MN 280), ANTICHAMAS, VERDE</t>
  </si>
  <si>
    <t>CABO QUADRUPLEX, ALXLOCAL, DE ALUMÍNIO (3X1X120+70MM²) ISOLAÇÃO XLPE 90 ºC  0,6/1KV, CONFORME A ABNT NBR 8182/03, AMPACIDADE 230A, 1425 KG/KM,</t>
  </si>
  <si>
    <t>ARANDELA TIPO "TARTARUGA", 127VCA, COM SOQUETE E27, EXTERNA, 12W, BRANCA</t>
  </si>
  <si>
    <t>CONECTOR PERFURANTE (RABICHO), PRINCIPAL 16MM-150MM², DERIVAÇÃO 4,0MM-35MM², COM BORRACHAS ELASTOMÉRICAS, COM PORCA FUSÍVEL, EM POLÉMERO RESISTENTE A INTEMPÉRIES E A RAIOS U.V, CONTATOS EM COBRE ESTANHADO, CONFORME NORMA NFC33-020.</t>
  </si>
  <si>
    <t>CONECTOR PERFURANTE (RABICHO), PRINCIPAL 25MM-150MM², DERIVAÇÃO 25MM-150MM², COM BORRACHAS ELASTOMÉRICAS, COM PORCA FUSÍVEL, EM POLÉMERO RESISTENTE A INTEMPÉRIES E A RAIOS U.V, CONTATOS EM COBRE ESTANHADO, CONFORME NORMA NFC33-020.</t>
  </si>
  <si>
    <t>RELÉ FOTOELÉTRICO, 127VCA, 60HZ, COM BASE, CONTATO, , FILTRO DE TEMPO QUE IMPEDE ACIONAMENTOS INDEVIDOS, MAPA DE MARCÇÃO INDELÉGIVEL PARA INSTALAÇÃO EM CAMPO, LUX PARA LIGAR 20LX, LUX PARA DESLIGAR 80LX, TENSÃO DE SURTO 4.000V / 2.000A, CORRENTE NOMINAL IN = 4A, SUPORTE / HASTE INCORPORADA, AJUSTE 360º</t>
  </si>
  <si>
    <t>TERMINAL PRÉ ISOLADO,  ILHÓS 95,0MM², 310A, NORMA ABNT NBR-5370</t>
  </si>
  <si>
    <t>QUADRO DE DISTRIBUIÇÃO DE FORÇA E LUZ - QDFL-01, COMPOSTO DE: QUADRO 800X600X300MM FABRICADO EM CHAPA DE AÇO CARBONO DE PINTURA ELETROSTÁTICA, COM DISJUNTOR DE PROTEÇÃO GERAL 2X63A TIPO MINIDISJUNTOR 5KA, 3XDPS CLASSE II 175VCA UP 1,2KV 20KA, DISJUNTOR DERIVAÇÃO C1.1 1X10A TIPO MINIDISJUTOR 5KA, DISJUNTOR DE DERIVAÇÃO C1.2 1X25A TIPO MINIDISJUNTOR 5KA, DISJUNTOR DE DERIVAÇÃO C1.3 1X16A TIPO MINIDISJUNTOR 5KA COM IDR 2X25A  SENSIBILIDADE 30MA ICC 5KA, DISJUNTOR DE DERIVAÇÃO C1.4 1X25A TIPO MINIDISJUNTOR 5KA, DISJUNTOR DE DERIVAÇÃO C1.5 2X32A TIPO MINIDISJUNTOR 5KA COM IDR 2X40A SENSIBILIDADE 30MA ICC 5KA, C1.6 2X32A TIPO MINIDISJUNTOR 5KA COM IDR 2X40A SENSIBILIDADE 30MA ICC 5KA, DISJUNTOR DE DERIVAÇÃO C1.7 1X10A TIPO MINIDISJUNTOR 5KA COM CHAVE SELETORA 2 POSIÇÕES (AUTO E MANUAL) PARA CONTATOR MINICONTATOR 220VCA 16A, BARRAMENTO BIPOLAR PARA 100A, BARRAMENTO DE TERRA E NEUTRO, COM 9 POSIÇÕES RESERVA, COM INSTALAÇÃO DE SOBREPOR, INSTALAÇÃO EXTERNA AO TEMPO.</t>
  </si>
  <si>
    <t>QUADRO DE DISTRIBUIÇÃO DE FORÇA E LUZ - QDFL-02, COMPOSTO DE: QUADRO 800X600X300MM FABRICADO EM CHAPA DE AÇO CARBONO DE PINTURA ELETROSTÁTICA, COM DISJUNTOR DE PROTEÇÃO GERAL 3X63A TIPO MINIDISJUNTOR 5KA, 4XDPS CLASSE II 175VCA UP 1,2KV 20KA, DISJUNTOR DERIVAÇÃO C2.1 3X63A TIPO MINIDISJUTOR 5KA, DISJUNTOR DE DERIVAÇÃO TIPO C2.2 1X16A TIPO MINIDISJUNTOR 5KA COM IDR 2X25A SENSIBILIDADE 30MA ICC 5KA, DISJUNTOR DE DERIVAÇÃO C2.3 2X16A TIPO MINIDISJUNTOR 5KA COM IDR 2X25A SENSIBILIDADE 30MA ICC 5KA, DISJUNTOR DE DERIVAÇÃO C2.4 3X20A TIPO MINIDISJUNTOR 5KA COM IDR 4X25A SENSIBILIDADE 30MA ICC 5KA, DISJUNTOR DE DERIVAÇÃO C2.5 1X4A TIPO MINIDISJUNTOR 5KA,  DISJUNTOR DE DERIVAÇÃO C2.6 3X20A TIPO MINIDISJUNTOR 5KA BARRAMENTO TRIPOLAR PARA 100A, BARRAMENTO DE TERRA E NEUTRO, COM 9 POSIÇÕES RESERVA, INSTALAÇÃO DE SOBREPOR.</t>
  </si>
  <si>
    <t>QUADRO DE DISTRIBUIÇÃO DE FORÇA E LUZ - QDFL-03, COMPOSTO DE: QUADRO 800X600X300MM FABRICADO EM CHAPA DE AÇO CARBONO DE PINTURA ELETROSÁTICA, COM DISJUNTOR DE PROTEÇÃO GERAL 3X150A TIPO CAIXA MOLDADA 5KA, 4XDPS CLASSE II 175VCA UP 1,2KV 20KA, DISJUNTOR DERIVAÇÃO C3.1 3X150A TIPO CAIXA MOLDADA 5KA, DISJUNTOR DE DERIVAÇÃO TIPO C3.2 1X16A TIPO MINIDISJUNTOR 5KA COM IDR 2X25A SENSIBILIDADE 30MA ICC 5KA, DISJUNTOR DE DERIVAÇÃO C3.3 2X16A TIPO MINIDISJUNTOR 5KA COM IDR 2X25A SENSIBILIDADE 30MA ICC 5KA, DISJUNTOR DE DERIVAÇÃO C3.4 3X20A TIPO MINIDISJUNTOR 5KA COM IDR 4X25A SENSIBILIDADE 30MA ICC 5KA, DISJUNTOR DE DERIVAÇÃO C3.5 1X4A TIPO MINIDISJUNTOR 5KA, BARRAMENTO TRIPOLAR PARA 200A, BARRAMENTO DE TERRA E NEUTRO, COM 9 POSIÇÕES RESERVA, INSTALAÇÃO DE SOBREPOR.</t>
  </si>
  <si>
    <t>ARAME AÇO ZINCADO Nº14</t>
  </si>
  <si>
    <t>CABO DE COBRE NU 50MM²</t>
  </si>
  <si>
    <t>CABO FLEXÍVEL UNIPOLAR, 35,0MM², ISOLAÇÃO 0,6/1,0KV HEPR 90º, COBERTURA PVC/ST2, ATENDENDO A NORMA (NBR 6251 / 7286 / MN 280), ANTICHAMAS, VERDE</t>
  </si>
  <si>
    <t>ELETRODUTO FLEXÍVEL CORRUGADO HELICOIDAL EM PEAD DE Ø3", PRETO, IMPERMEÁVEL, ALTA RESITÊNCIA Á ABRASÃO, PRODUTOS QUÍMICOS, COMPRESSÃO DIAMETRAL E IMPACTO, ANTICHAMA, CONFORME AS NORMAS (NBR 15.715 / 13.897 / 14.692)</t>
  </si>
  <si>
    <t>ABRAÇADEIRA TIPO CUNHA Ø3"</t>
  </si>
  <si>
    <t>BUCHA E ARRUELA DE ACABAMENTO Ø3"</t>
  </si>
  <si>
    <t>CABEÇOTE 135º GALVANIZADO Ø2.1/2"</t>
  </si>
  <si>
    <t>CHUMBADOR TIPO OLHAL PARA ANCORAGEM, COMPRIMENTO PÓS OLHAL 203mm, ROSCA DE 80mm, COM PORCA E PARAFUSO</t>
  </si>
  <si>
    <t>CONDULETE GALVANIZADO Ø2.1/2" LB</t>
  </si>
  <si>
    <t>CONDULETE GALVANIZADO Ø3/4" LB</t>
  </si>
  <si>
    <t>CONDULETE GALVANIZADO Ø3/4" TB</t>
  </si>
  <si>
    <t>CONDULETE GALVANIZADO Ø3/4" X</t>
  </si>
  <si>
    <t>CURVA 90ºC RÍGIDA GALVANIZADA A FOGO Ø3"</t>
  </si>
  <si>
    <t>DISJUNTOR NORMA NEMA, 175A, CURVA C, ICC 10kA, TRIPOLAR, 220Vca, 60HZ, TENSÃO DE IMPULSO 4KV, CONFORME PEC 11 CEMIG</t>
  </si>
  <si>
    <t>ELETRODUTO RÍGIDO GALVANIZADO A FOGO, CONFORME A NBR 5598, COM LUVA, Ø3"</t>
  </si>
  <si>
    <t>LUVA RÍGIDA GALVANIZADA A FOGO Ø2"</t>
  </si>
  <si>
    <t>LUVA RÍGIDA GALVANIZADA A FOGO Ø2.1/2"</t>
  </si>
  <si>
    <t>LUVA RÍGIDA GALVANIZADA A FOGO Ø3"</t>
  </si>
  <si>
    <t>LUVA RÍGIDA GALVANIZADA A FOGO Ø3/4"</t>
  </si>
  <si>
    <t>SENSOR DE NÍVEL ULTRASSONICO, FAIXA DE MEDIÇÃO 3,30 METROS, RANGE DE OPERAÇÃO DE 1,76 METROS PARA O NÍVEL MÁXIMO E DE 2,70 METROS PARA O NÍVEL MÍNIMO, ON / OFF, 1XNA 1XNF, ALIMENTAÇÃO 127VCA, 60HZ</t>
  </si>
  <si>
    <t>TERMINAL DE COBRE À COMPRESSÃO, 50MM², 275A, NORMA ABNT NBR-5370 / ABNT NBR-5410</t>
  </si>
  <si>
    <t>TERMINAL DE COBRE À COMPRESSÃO, 95MM², 430A, NORMA ABNT NBR-5370 / ABNT NBR-5410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</si>
  <si>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</si>
  <si>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</si>
  <si>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</si>
  <si>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</si>
  <si>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</si>
  <si>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</si>
  <si>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</si>
  <si>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</si>
  <si>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</si>
  <si>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</si>
  <si>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</si>
  <si>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</si>
  <si>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</si>
  <si>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</si>
  <si>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</si>
  <si>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</si>
  <si>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</si>
  <si>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</si>
  <si>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</si>
  <si>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</si>
  <si>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</si>
  <si>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</si>
  <si>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</si>
  <si>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</si>
  <si>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</si>
  <si>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</si>
  <si>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</si>
  <si>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</si>
  <si>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</si>
  <si>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</si>
  <si>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</si>
  <si>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</si>
  <si>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</si>
  <si>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</si>
  <si>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</si>
  <si>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</si>
  <si>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</si>
  <si>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</si>
  <si>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</si>
  <si>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</si>
  <si>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</si>
  <si>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</si>
  <si>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</si>
  <si>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</si>
  <si>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</si>
  <si>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</si>
  <si>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</si>
  <si>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</si>
  <si>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</si>
  <si>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</si>
  <si>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</si>
  <si>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</si>
  <si>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</si>
  <si>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</si>
  <si>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</si>
  <si>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</si>
  <si>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</si>
  <si>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</si>
  <si>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</si>
  <si>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</si>
  <si>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</si>
  <si>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</si>
  <si>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</si>
  <si>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</si>
  <si>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</si>
  <si>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</si>
  <si>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</si>
  <si>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</si>
  <si>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</si>
  <si>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</si>
  <si>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</si>
  <si>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</si>
  <si>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</si>
  <si>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</si>
  <si>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</si>
  <si>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</si>
  <si>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</si>
  <si>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</si>
  <si>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</si>
  <si>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</si>
  <si>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</si>
  <si>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</si>
  <si>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</si>
  <si>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</si>
  <si>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</si>
  <si>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</si>
  <si>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</si>
  <si>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</si>
  <si>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</si>
  <si>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</si>
  <si>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</si>
  <si>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</si>
  <si>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</si>
  <si>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</si>
  <si>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</si>
  <si>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</si>
  <si>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</si>
  <si>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</si>
  <si>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</si>
  <si>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</si>
  <si>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</si>
  <si>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</si>
  <si>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</si>
  <si>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</si>
  <si>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</si>
  <si>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</si>
  <si>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</si>
  <si>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</si>
  <si>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ESTAÇÃO DE TRATAMENTO DE ESGOTO - ETE</t>
  </si>
  <si>
    <t>ESTAÇÃO ELEVATÓRIA DE ESGOTO - EEE (LATICINIOS)</t>
  </si>
  <si>
    <t>CABO FLEXÍVEL UNIPOLAR, 10,0MM², ISOLAÇÃO 0,6/1,0KV HEPR 90º, COBERTURA PVC/ST2, ATENDENDO A NORMA (NBR 6251 / 7286 / MN 280), ANTICHAMAS, PRETO</t>
  </si>
  <si>
    <t>2.110</t>
  </si>
  <si>
    <t>2.111</t>
  </si>
  <si>
    <t>CABO FLEXÍVEL UNIPOLAR, 10,0MM², ISOLAÇÃO 0,6/1,0KV HEPR 90º, COBERTURA PVC/ST2, ATENDENDO A NORMA (NBR 6251 / 7286 / MN 280), ANTICHAMAS, VERDE</t>
  </si>
  <si>
    <t>933</t>
  </si>
  <si>
    <t>1022</t>
  </si>
  <si>
    <t>867</t>
  </si>
  <si>
    <t>2442</t>
  </si>
  <si>
    <t>39134</t>
  </si>
  <si>
    <t>2620</t>
  </si>
  <si>
    <t>39385</t>
  </si>
  <si>
    <t>2642</t>
  </si>
  <si>
    <t>1578</t>
  </si>
  <si>
    <t>1580</t>
  </si>
  <si>
    <t>7525</t>
  </si>
  <si>
    <t>1020</t>
  </si>
  <si>
    <t>996</t>
  </si>
  <si>
    <t>1018</t>
  </si>
  <si>
    <t>994</t>
  </si>
  <si>
    <t>39181</t>
  </si>
  <si>
    <t>QUADRO DE DISTRIBUIÇÃO DE FORÇA E LUZ - QDFL, COMPOSTO DE: QUADRO 800X600X300MM FABRICADO EM CHAPA DE AÇO CARBONO DE PINTURA ELETROSÁTICA, COM DISJUNTOR DE PROTEÇÃO GERAL 3X175A TIPO CAIXA MOLDADA 10KA, 4XDPS CLASSE II 175VCA UP 1,2KV 20KA, DISJUNTOR DERIVAÇÃO 3X175A TIPO CAIXA MOLDADA 10KA, DISJUNTOR DE DERIVAÇÃO TIPO C1.1 1X16A TIPO MINIDISJUNTOR 5KA COM IDR 2X25A SENSIBILIDADE 30MA ICC 5KA, DISJUNTOR DE DERIVAÇÃO C1.2 2X16A TIPO MINIDISJUNTOR 5KA COM IDR 2X25A SENSIBILIDADE 30MA ICC 5KA, DISJUNTOR DE DERIVAÇÃO C1.3 3X20A TIPO MINIDISJUNTOR 5KA COM IDR 4X25A SENSIBILIDADE 30MA ICC 5KA, DISJUNTOR DE DERIVAÇÃO C1.4 1X4A TIPO MINIDISJUNTOR 5KA, DISJUNTOR DE DERIVAÇÃO C1.5 1X10A TIPO MINIDISJUNTOR 5KA  COM CHAVE SELETORA 2 POSIÇÕES (AUTO E MANUAL) PARA CONTATOR MINICONTATOR 127VCA 16A, BARRAMENTO TRIPOLAR PARA 200A, BARRAMENTO DE TERRA E NEUTRO, COM 9 POSIÇÕES RESERVA, INSTALAÇÃO DE SOBREPOR.</t>
  </si>
  <si>
    <t>POSTE DE CONCRETO DE 7,5 METROS EQUIPADO COM LUMINÁRIA PUBLICA LED 100 W COM ACESSÓPRIOS (COMPLETO)</t>
  </si>
  <si>
    <t>1.71</t>
  </si>
  <si>
    <t>1.72</t>
  </si>
  <si>
    <t>ENGENHEIRO ELETRICISTA COM ENCARGOS COMPLEMENTARES</t>
  </si>
  <si>
    <t>MÊS</t>
  </si>
  <si>
    <t>ED-21772</t>
  </si>
  <si>
    <t>1.73</t>
  </si>
  <si>
    <t>SOFT-STARTER SSW070130T5SZ COM IHM LOCAL</t>
  </si>
  <si>
    <t>1.74</t>
  </si>
  <si>
    <t>FUSIVEL NH2 400A ULTRA RÁPIDO</t>
  </si>
  <si>
    <t>2.112</t>
  </si>
  <si>
    <t>2.113</t>
  </si>
  <si>
    <t>2.114</t>
  </si>
  <si>
    <t>2.115</t>
  </si>
  <si>
    <t>SOFT-STARTER SSW070061T5SZ COM IHM LOCAL</t>
  </si>
  <si>
    <t>FUSIVEL NH00 125A ULTRA RÁPIDO</t>
  </si>
  <si>
    <r>
      <t xml:space="preserve">REGIÃO/MÊS DE REFERÊNCIA: SETOP Região Triângulo e Alto Paranaíba / SETEMBRO 2020 </t>
    </r>
    <r>
      <rPr>
        <b/>
        <sz val="11"/>
        <color indexed="8"/>
        <rFont val="Calibri"/>
        <family val="2"/>
      </rPr>
      <t xml:space="preserve">_ </t>
    </r>
    <r>
      <rPr>
        <b/>
        <sz val="11"/>
        <rFont val="Calibri"/>
        <family val="2"/>
      </rPr>
      <t>Preço de Custo com Desoneração Fiscal - Lei 13.161/2015 e SINAPI MG/DEZEMBRO 2020_Com Desoneração. Cotação de preços com lojas de materiais elétricos na região de Patos de Minas e Uberlândia</t>
    </r>
  </si>
  <si>
    <t>LOCAL: Estação Elevatória de Esgotos "Laticínios" e Estação de Tratamento de Esgotos</t>
  </si>
  <si>
    <r>
      <t>PRAZO DE EXECUÇÃO: 9</t>
    </r>
    <r>
      <rPr>
        <b/>
        <sz val="11"/>
        <color indexed="8"/>
        <rFont val="Calibri"/>
        <family val="2"/>
      </rPr>
      <t>0 dias</t>
    </r>
  </si>
  <si>
    <t>OBRA: Execução das instalações elétricas da EEE "Laticínios" e ETE do Município de Presidente Olegário. Complemento das obras de ampliação do sistema de esgotamento sanitário da sede do município, objeto do TC PAC FUNASA nº 525/2014.</t>
  </si>
  <si>
    <t>Local e data</t>
  </si>
  <si>
    <t>Timbre / dados da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</si>
</sst>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43" formatCode="_-* #,##0.00_-;\-* #,##0.00_-;_-* &quot;-&quot;??_-;_-@_-"/>
    <numFmt numFmtId="164" formatCode="_(* #,##0.00_);_(* \(#,##0.00\);_(* &quot;-&quot;??_);_(@_)"/>
    <numFmt numFmtId="165" formatCode="_(* #,##0.0000_);_(* \(#,##0.0000\);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b/>
      <sz val="10"/>
      <color indexed="8"/>
      <name val="Calibri"/>
      <family val="2"/>
    </font>
    <font>
      <sz val="10"/>
      <color indexed="8"/>
      <name val="Calibri"/>
      <family val="2"/>
    </font>
    <font>
      <sz val="11"/>
      <color indexed="8"/>
      <name val="Calibri"/>
      <family val="2"/>
    </font>
    <font>
      <b/>
      <sz val="11"/>
      <color indexed="8"/>
      <name val="Calibri"/>
      <family val="2"/>
    </font>
    <font>
      <b/>
      <sz val="12"/>
      <name val="Arial"/>
      <family val="2"/>
    </font>
    <font>
      <b/>
      <sz val="10"/>
      <name val="Arial"/>
      <family val="2"/>
    </font>
    <font>
      <b/>
      <sz val="8"/>
      <name val="Arial"/>
      <family val="2"/>
    </font>
    <font>
      <sz val="8"/>
      <name val="Arial"/>
      <family val="2"/>
    </font>
    <font>
      <sz val="11"/>
      <color theme="1"/>
      <name val="Calibri"/>
      <family val="2"/>
      <scheme val="minor"/>
    </font>
    <font>
      <b/>
      <sz val="10"/>
      <color indexed="8"/>
      <name val="Calibri"/>
      <family val="2"/>
      <scheme val="minor"/>
    </font>
    <font>
      <sz val="10"/>
      <color indexed="8"/>
      <name val="Calibri"/>
      <family val="2"/>
      <scheme val="minor"/>
    </font>
    <font>
      <b/>
      <sz val="10"/>
      <color rgb="FFC00000"/>
      <name val="Calibri"/>
      <family val="2"/>
      <scheme val="minor"/>
    </font>
    <font>
      <b/>
      <sz val="10"/>
      <color rgb="FFC00000"/>
      <name val="Arial"/>
      <family val="2"/>
    </font>
    <font>
      <sz val="10"/>
      <color theme="1"/>
      <name val="Calibri"/>
      <family val="2"/>
      <scheme val="minor"/>
    </font>
    <font>
      <b/>
      <sz val="10"/>
      <color theme="1"/>
      <name val="Calibri"/>
      <family val="2"/>
      <scheme val="minor"/>
    </font>
    <font>
      <sz val="9"/>
      <name val="Arial"/>
      <family val="2"/>
    </font>
    <font>
      <sz val="7.5"/>
      <name val="Arial"/>
      <family val="2"/>
    </font>
    <font>
      <sz val="10"/>
      <color indexed="9"/>
      <name val="Arial"/>
      <family val="2"/>
    </font>
    <font>
      <sz val="10"/>
      <color indexed="48"/>
      <name val="Arial"/>
      <family val="2"/>
    </font>
    <font>
      <b/>
      <sz val="24"/>
      <name val="Arial"/>
      <family val="2"/>
    </font>
    <font>
      <b/>
      <sz val="20"/>
      <name val="Arial"/>
      <family val="2"/>
    </font>
    <font>
      <i/>
      <sz val="11"/>
      <name val="Arial"/>
      <family val="2"/>
    </font>
    <font>
      <b/>
      <sz val="14"/>
      <name val="Calibri"/>
      <family val="2"/>
      <scheme val="minor"/>
    </font>
    <font>
      <sz val="12"/>
      <color theme="1"/>
      <name val="Calibri"/>
      <family val="2"/>
      <scheme val="minor"/>
    </font>
    <font>
      <sz val="11"/>
      <color indexed="8"/>
      <name val="Calibri"/>
      <family val="2"/>
      <scheme val="minor"/>
    </font>
    <font>
      <b/>
      <sz val="11"/>
      <name val="Calibri"/>
      <family val="2"/>
      <scheme val="minor"/>
    </font>
    <font>
      <sz val="11"/>
      <color indexed="8"/>
      <name val="Arial"/>
      <family val="2"/>
    </font>
    <font>
      <sz val="11"/>
      <name val="Calibri"/>
      <family val="2"/>
      <scheme val="minor"/>
    </font>
    <font>
      <b/>
      <sz val="11"/>
      <color rgb="FFC00000"/>
      <name val="Arial"/>
      <family val="2"/>
    </font>
    <font>
      <b/>
      <sz val="11"/>
      <name val="Calibri"/>
      <family val="2"/>
    </font>
    <font>
      <b/>
      <sz val="11"/>
      <color indexed="8"/>
      <name val="Calibri"/>
      <family val="2"/>
      <scheme val="minor"/>
    </font>
    <font>
      <b/>
      <sz val="13"/>
      <color rgb="FFC00000"/>
      <name val="Arial"/>
      <family val="2"/>
    </font>
    <font>
      <sz val="13"/>
      <color indexed="8"/>
      <name val="Arial"/>
      <family val="2"/>
    </font>
    <font>
      <b/>
      <sz val="14"/>
      <color rgb="FFC00000"/>
      <name val="Arial"/>
      <family val="2"/>
    </font>
    <font>
      <sz val="14"/>
      <color indexed="8"/>
      <name val="Arial"/>
      <family val="2"/>
    </font>
    <font>
      <b/>
      <sz val="13"/>
      <color theme="1"/>
      <name val="Calibri"/>
      <family val="2"/>
      <scheme val="minor"/>
    </font>
    <font>
      <b/>
      <sz val="14"/>
      <color indexed="8"/>
      <name val="Calibri"/>
      <family val="2"/>
      <scheme val="minor"/>
    </font>
    <font>
      <sz val="10"/>
      <name val="Arial"/>
      <family val="2"/>
    </font>
    <font>
      <b/>
      <sz val="13"/>
      <color indexed="8"/>
      <name val="Calibri"/>
      <family val="2"/>
      <scheme val="minor"/>
    </font>
    <font>
      <sz val="11"/>
      <color rgb="FF010000"/>
      <name val="Calibri"/>
      <family val="2"/>
      <scheme val="minor"/>
    </font>
    <font>
      <sz val="10"/>
      <name val="Calibri"/>
      <family val="2"/>
      <scheme val="minor"/>
    </font>
    <font>
      <sz val="9"/>
      <color theme="1"/>
      <name val="Calibri"/>
      <family val="2"/>
      <scheme val="minor"/>
    </font>
    <font>
      <sz val="14"/>
      <name val="Calibri"/>
      <family val="2"/>
      <scheme val="minor"/>
    </font>
    <font>
      <sz val="12"/>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3" tint="0.39997558519241921"/>
        <bgColor indexed="64"/>
      </patternFill>
    </fill>
  </fills>
  <borders count="56">
    <border>
      <left/>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11">
    <xf numFmtId="0" fontId="0" fillId="0" borderId="0"/>
    <xf numFmtId="0" fontId="20" fillId="0" borderId="0"/>
    <xf numFmtId="9" fontId="14" fillId="0" borderId="0" applyFont="0" applyFill="0" applyBorder="0" applyAlignment="0" applyProtection="0"/>
    <xf numFmtId="164" fontId="14" fillId="0" borderId="0" applyFont="0" applyFill="0" applyBorder="0" applyAlignment="0" applyProtection="0"/>
    <xf numFmtId="0" fontId="9" fillId="0" borderId="0"/>
    <xf numFmtId="0" fontId="49" fillId="0" borderId="0"/>
    <xf numFmtId="0" fontId="5" fillId="0" borderId="0"/>
    <xf numFmtId="43" fontId="14" fillId="0" borderId="0" applyFont="0" applyFill="0" applyBorder="0" applyAlignment="0" applyProtection="0"/>
    <xf numFmtId="0" fontId="5" fillId="0" borderId="0"/>
    <xf numFmtId="43" fontId="49" fillId="0" borderId="0" applyFont="0" applyFill="0" applyBorder="0" applyAlignment="0" applyProtection="0"/>
    <xf numFmtId="44" fontId="49" fillId="0" borderId="0" applyFont="0" applyFill="0" applyBorder="0" applyAlignment="0" applyProtection="0"/>
  </cellStyleXfs>
  <cellXfs count="265">
    <xf numFmtId="0" fontId="0" fillId="0" borderId="0" xfId="0"/>
    <xf numFmtId="0" fontId="10" fillId="0" borderId="0" xfId="0" applyFont="1" applyAlignment="1">
      <alignment horizontal="justify" vertical="distributed"/>
    </xf>
    <xf numFmtId="0" fontId="21" fillId="0" borderId="0" xfId="0" applyFont="1" applyBorder="1" applyAlignment="1">
      <alignment horizontal="justify" vertical="distributed" wrapText="1"/>
    </xf>
    <xf numFmtId="4" fontId="11" fillId="0" borderId="0" xfId="0" applyNumberFormat="1" applyFont="1" applyAlignment="1">
      <alignment horizontal="justify" vertical="distributed" wrapText="1"/>
    </xf>
    <xf numFmtId="4" fontId="11" fillId="0" borderId="0" xfId="0" applyNumberFormat="1" applyFont="1" applyBorder="1" applyAlignment="1">
      <alignment horizontal="justify" vertical="distributed" wrapText="1"/>
    </xf>
    <xf numFmtId="0" fontId="23" fillId="0" borderId="5" xfId="0" applyFont="1" applyFill="1" applyBorder="1" applyAlignment="1">
      <alignment horizontal="justify" vertical="distributed"/>
    </xf>
    <xf numFmtId="0" fontId="24" fillId="0" borderId="0" xfId="0" applyFont="1" applyFill="1" applyBorder="1" applyAlignment="1">
      <alignment horizontal="justify" vertical="distributed"/>
    </xf>
    <xf numFmtId="0" fontId="24" fillId="0" borderId="0" xfId="0" applyFont="1" applyFill="1" applyBorder="1" applyAlignment="1">
      <alignment vertical="distributed" wrapText="1"/>
    </xf>
    <xf numFmtId="0" fontId="24" fillId="0" borderId="0" xfId="0" applyFont="1" applyFill="1" applyBorder="1" applyAlignment="1">
      <alignment vertical="center"/>
    </xf>
    <xf numFmtId="0" fontId="24" fillId="0" borderId="0" xfId="0" applyFont="1" applyFill="1" applyBorder="1" applyAlignment="1">
      <alignment vertical="distributed"/>
    </xf>
    <xf numFmtId="0" fontId="24" fillId="0" borderId="0" xfId="0" applyFont="1" applyFill="1" applyAlignment="1">
      <alignment vertical="center"/>
    </xf>
    <xf numFmtId="0" fontId="10" fillId="0" borderId="0" xfId="0" applyFont="1" applyFill="1" applyAlignment="1">
      <alignment horizontal="justify" vertical="distributed"/>
    </xf>
    <xf numFmtId="0" fontId="22" fillId="0" borderId="0" xfId="0" applyFont="1" applyBorder="1" applyAlignment="1">
      <alignment vertical="distributed"/>
    </xf>
    <xf numFmtId="0" fontId="23" fillId="0" borderId="0" xfId="0" applyFont="1" applyFill="1" applyBorder="1" applyAlignment="1">
      <alignment horizontal="justify" vertical="distributed"/>
    </xf>
    <xf numFmtId="0" fontId="22" fillId="0" borderId="0" xfId="0" applyFont="1" applyAlignment="1">
      <alignment horizontal="justify" vertical="distributed"/>
    </xf>
    <xf numFmtId="0" fontId="20" fillId="0" borderId="0" xfId="1"/>
    <xf numFmtId="0" fontId="20" fillId="2" borderId="2" xfId="1" applyFont="1" applyFill="1" applyBorder="1" applyAlignment="1">
      <alignment horizontal="center"/>
    </xf>
    <xf numFmtId="0" fontId="20" fillId="2" borderId="4" xfId="1" applyFill="1" applyBorder="1" applyAlignment="1">
      <alignment horizontal="center"/>
    </xf>
    <xf numFmtId="0" fontId="20" fillId="2" borderId="5" xfId="1" applyFill="1" applyBorder="1" applyAlignment="1"/>
    <xf numFmtId="0" fontId="20" fillId="2" borderId="6" xfId="1" applyFill="1" applyBorder="1" applyAlignment="1"/>
    <xf numFmtId="0" fontId="17" fillId="0" borderId="0" xfId="1" applyFont="1" applyAlignment="1">
      <alignment horizontal="center"/>
    </xf>
    <xf numFmtId="0" fontId="17" fillId="0" borderId="0" xfId="1" applyFont="1"/>
    <xf numFmtId="164" fontId="19" fillId="0" borderId="13" xfId="3" applyFont="1" applyBorder="1"/>
    <xf numFmtId="164" fontId="19" fillId="0" borderId="9" xfId="3" applyFont="1" applyBorder="1"/>
    <xf numFmtId="0" fontId="19" fillId="0" borderId="0" xfId="1" applyFont="1"/>
    <xf numFmtId="9" fontId="19" fillId="0" borderId="14" xfId="3" applyNumberFormat="1" applyFont="1" applyBorder="1"/>
    <xf numFmtId="9" fontId="19" fillId="0" borderId="38" xfId="3" applyNumberFormat="1" applyFont="1" applyBorder="1"/>
    <xf numFmtId="164" fontId="19" fillId="0" borderId="14" xfId="3" applyFont="1" applyBorder="1"/>
    <xf numFmtId="0" fontId="19" fillId="2" borderId="40" xfId="1" applyFont="1" applyFill="1" applyBorder="1" applyAlignment="1">
      <alignment vertical="top"/>
    </xf>
    <xf numFmtId="164" fontId="18" fillId="0" borderId="23" xfId="3" applyFont="1" applyBorder="1"/>
    <xf numFmtId="0" fontId="19" fillId="2" borderId="35" xfId="1" applyFont="1" applyFill="1" applyBorder="1" applyAlignment="1">
      <alignment vertical="top"/>
    </xf>
    <xf numFmtId="164" fontId="18" fillId="0" borderId="14" xfId="2" applyNumberFormat="1" applyFont="1" applyBorder="1"/>
    <xf numFmtId="10" fontId="18" fillId="0" borderId="14" xfId="2" applyNumberFormat="1" applyFont="1" applyBorder="1"/>
    <xf numFmtId="10" fontId="18" fillId="0" borderId="38" xfId="3" applyNumberFormat="1" applyFont="1" applyBorder="1"/>
    <xf numFmtId="164" fontId="19" fillId="0" borderId="15" xfId="3" applyFont="1" applyBorder="1"/>
    <xf numFmtId="10" fontId="18" fillId="0" borderId="15" xfId="3" applyNumberFormat="1" applyFont="1" applyBorder="1"/>
    <xf numFmtId="10" fontId="18" fillId="0" borderId="42" xfId="3" applyNumberFormat="1" applyFont="1" applyBorder="1"/>
    <xf numFmtId="0" fontId="19" fillId="2" borderId="39" xfId="1" applyFont="1" applyFill="1" applyBorder="1" applyAlignment="1">
      <alignment vertical="top"/>
    </xf>
    <xf numFmtId="0" fontId="18" fillId="2" borderId="30" xfId="1" applyFont="1" applyFill="1" applyBorder="1" applyAlignment="1">
      <alignment horizontal="left"/>
    </xf>
    <xf numFmtId="164" fontId="19" fillId="2" borderId="30" xfId="3" applyFont="1" applyFill="1" applyBorder="1"/>
    <xf numFmtId="10" fontId="18" fillId="2" borderId="30" xfId="3" applyNumberFormat="1" applyFont="1" applyFill="1" applyBorder="1"/>
    <xf numFmtId="10" fontId="18" fillId="2" borderId="43" xfId="3" applyNumberFormat="1" applyFont="1" applyFill="1" applyBorder="1"/>
    <xf numFmtId="0" fontId="20" fillId="2" borderId="0" xfId="1" applyFill="1" applyBorder="1"/>
    <xf numFmtId="0" fontId="20" fillId="2" borderId="3" xfId="1" applyFill="1" applyBorder="1"/>
    <xf numFmtId="0" fontId="20" fillId="2" borderId="4" xfId="1" applyFont="1" applyFill="1" applyBorder="1" applyAlignment="1">
      <alignment horizontal="center" vertical="top"/>
    </xf>
    <xf numFmtId="0" fontId="20" fillId="2" borderId="5" xfId="1" applyFill="1" applyBorder="1"/>
    <xf numFmtId="0" fontId="20" fillId="2" borderId="6" xfId="1" applyFill="1" applyBorder="1"/>
    <xf numFmtId="0" fontId="20" fillId="0" borderId="0" xfId="1" applyFont="1" applyAlignment="1">
      <alignment horizontal="center" vertical="top"/>
    </xf>
    <xf numFmtId="0" fontId="20" fillId="0" borderId="0" xfId="1" applyAlignment="1">
      <alignment wrapText="1"/>
    </xf>
    <xf numFmtId="0" fontId="9" fillId="0" borderId="0" xfId="4"/>
    <xf numFmtId="10" fontId="9" fillId="0" borderId="18" xfId="2" applyNumberFormat="1" applyFont="1" applyBorder="1"/>
    <xf numFmtId="0" fontId="9" fillId="0" borderId="0" xfId="4" applyBorder="1"/>
    <xf numFmtId="0" fontId="28" fillId="0" borderId="32" xfId="4" applyFont="1" applyBorder="1"/>
    <xf numFmtId="0" fontId="9" fillId="0" borderId="33" xfId="4" applyBorder="1"/>
    <xf numFmtId="0" fontId="29" fillId="0" borderId="34" xfId="4" applyFont="1" applyBorder="1"/>
    <xf numFmtId="165" fontId="30" fillId="0" borderId="18" xfId="3" applyNumberFormat="1" applyFont="1" applyBorder="1"/>
    <xf numFmtId="0" fontId="28" fillId="0" borderId="2" xfId="4" applyFont="1" applyBorder="1"/>
    <xf numFmtId="0" fontId="29" fillId="0" borderId="3" xfId="4" applyFont="1" applyBorder="1"/>
    <xf numFmtId="0" fontId="28" fillId="0" borderId="4" xfId="4" applyFont="1" applyBorder="1"/>
    <xf numFmtId="0" fontId="9" fillId="0" borderId="5" xfId="4" applyBorder="1"/>
    <xf numFmtId="0" fontId="9" fillId="0" borderId="6" xfId="4" applyBorder="1"/>
    <xf numFmtId="10" fontId="9" fillId="0" borderId="0" xfId="2" applyNumberFormat="1" applyFont="1" applyBorder="1"/>
    <xf numFmtId="0" fontId="9" fillId="0" borderId="41" xfId="4" applyBorder="1" applyAlignment="1">
      <alignment horizontal="center" vertical="center"/>
    </xf>
    <xf numFmtId="10" fontId="9" fillId="0" borderId="46" xfId="4" applyNumberFormat="1" applyBorder="1"/>
    <xf numFmtId="10" fontId="9" fillId="0" borderId="47" xfId="4" applyNumberFormat="1" applyBorder="1"/>
    <xf numFmtId="0" fontId="16" fillId="0" borderId="0" xfId="4" applyFont="1"/>
    <xf numFmtId="0" fontId="25" fillId="2" borderId="0" xfId="1" applyFont="1" applyFill="1" applyBorder="1" applyAlignment="1">
      <alignment wrapText="1"/>
    </xf>
    <xf numFmtId="0" fontId="12" fillId="2" borderId="0" xfId="1" applyFont="1" applyFill="1" applyBorder="1" applyAlignment="1">
      <alignment wrapText="1"/>
    </xf>
    <xf numFmtId="0" fontId="13" fillId="2" borderId="5" xfId="1" applyFont="1" applyFill="1" applyBorder="1" applyAlignment="1">
      <alignment wrapText="1"/>
    </xf>
    <xf numFmtId="0" fontId="15" fillId="2" borderId="32" xfId="1" applyFont="1" applyFill="1" applyBorder="1" applyAlignment="1"/>
    <xf numFmtId="0" fontId="12" fillId="2" borderId="5"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35" fillId="0" borderId="0" xfId="4" applyFont="1"/>
    <xf numFmtId="0" fontId="38" fillId="0" borderId="0" xfId="0" applyFont="1" applyFill="1" applyAlignment="1">
      <alignment horizontal="justify" vertical="distributed"/>
    </xf>
    <xf numFmtId="0" fontId="38" fillId="0" borderId="0" xfId="0" applyFont="1" applyAlignment="1">
      <alignment horizontal="justify" vertical="distributed"/>
    </xf>
    <xf numFmtId="0" fontId="40" fillId="0" borderId="0" xfId="0" applyFont="1" applyFill="1" applyBorder="1" applyAlignment="1">
      <alignment horizontal="justify" vertical="distributed"/>
    </xf>
    <xf numFmtId="0" fontId="40" fillId="0" borderId="0" xfId="0" applyFont="1" applyFill="1" applyBorder="1" applyAlignment="1">
      <alignment vertical="center"/>
    </xf>
    <xf numFmtId="49" fontId="42" fillId="3" borderId="10" xfId="0" applyNumberFormat="1" applyFont="1" applyFill="1" applyBorder="1" applyAlignment="1">
      <alignment horizontal="center" vertical="center" wrapText="1"/>
    </xf>
    <xf numFmtId="49" fontId="42" fillId="3" borderId="1" xfId="0" applyNumberFormat="1" applyFont="1" applyFill="1" applyBorder="1" applyAlignment="1">
      <alignment horizontal="center" vertical="center" wrapText="1"/>
    </xf>
    <xf numFmtId="0" fontId="40" fillId="0" borderId="0" xfId="0" applyFont="1" applyFill="1" applyBorder="1" applyAlignment="1">
      <alignment horizontal="right" vertical="distributed"/>
    </xf>
    <xf numFmtId="0" fontId="43" fillId="0" borderId="0" xfId="0" applyFont="1" applyFill="1" applyBorder="1" applyAlignment="1">
      <alignment vertical="center"/>
    </xf>
    <xf numFmtId="0" fontId="44" fillId="0" borderId="0" xfId="0" applyFont="1" applyFill="1" applyAlignment="1">
      <alignment horizontal="justify" vertical="distributed"/>
    </xf>
    <xf numFmtId="0" fontId="44" fillId="0" borderId="0" xfId="0" applyFont="1" applyAlignment="1">
      <alignment horizontal="justify" vertical="distributed"/>
    </xf>
    <xf numFmtId="0" fontId="16" fillId="0" borderId="2" xfId="1" applyFont="1" applyBorder="1" applyAlignment="1">
      <alignment horizontal="center"/>
    </xf>
    <xf numFmtId="0" fontId="16" fillId="0" borderId="0" xfId="1" applyFont="1" applyBorder="1" applyAlignment="1">
      <alignment horizontal="center"/>
    </xf>
    <xf numFmtId="0" fontId="16" fillId="0" borderId="3" xfId="1" applyFont="1" applyBorder="1" applyAlignment="1">
      <alignment horizontal="center"/>
    </xf>
    <xf numFmtId="0" fontId="17" fillId="2" borderId="2" xfId="1" applyFont="1" applyFill="1" applyBorder="1" applyAlignment="1">
      <alignment horizontal="center" vertical="top" wrapText="1"/>
    </xf>
    <xf numFmtId="0" fontId="17" fillId="2" borderId="0" xfId="1" applyFont="1" applyFill="1" applyBorder="1" applyAlignment="1">
      <alignment horizontal="center" vertical="top" wrapText="1"/>
    </xf>
    <xf numFmtId="0" fontId="17" fillId="2" borderId="3" xfId="1" applyFont="1" applyFill="1" applyBorder="1" applyAlignment="1">
      <alignment horizontal="center" vertical="top" wrapText="1"/>
    </xf>
    <xf numFmtId="0" fontId="17" fillId="0" borderId="49" xfId="1" applyFont="1" applyBorder="1" applyAlignment="1">
      <alignment horizontal="center" vertical="center"/>
    </xf>
    <xf numFmtId="0" fontId="17" fillId="0" borderId="38" xfId="1" applyFont="1" applyBorder="1" applyAlignment="1">
      <alignment horizontal="center" vertical="center"/>
    </xf>
    <xf numFmtId="0" fontId="45" fillId="0" borderId="0" xfId="0" applyFont="1" applyFill="1" applyBorder="1" applyAlignment="1">
      <alignment vertical="distributed"/>
    </xf>
    <xf numFmtId="0" fontId="45" fillId="0" borderId="0" xfId="0" applyFont="1" applyFill="1" applyBorder="1" applyAlignment="1">
      <alignment horizontal="justify" vertical="distributed"/>
    </xf>
    <xf numFmtId="0" fontId="46" fillId="0" borderId="0" xfId="0" applyFont="1" applyFill="1" applyAlignment="1">
      <alignment horizontal="justify" vertical="distributed"/>
    </xf>
    <xf numFmtId="0" fontId="46" fillId="0" borderId="0" xfId="0" applyFont="1" applyAlignment="1">
      <alignment horizontal="justify" vertical="distributed"/>
    </xf>
    <xf numFmtId="0" fontId="25" fillId="0" borderId="0" xfId="0" applyFont="1" applyBorder="1" applyAlignment="1">
      <alignment vertical="distributed"/>
    </xf>
    <xf numFmtId="0" fontId="39" fillId="0" borderId="14" xfId="0" applyFont="1" applyFill="1" applyBorder="1" applyAlignment="1">
      <alignment horizontal="left" vertical="center" wrapText="1"/>
    </xf>
    <xf numFmtId="0" fontId="39" fillId="0" borderId="14" xfId="0" applyFont="1" applyFill="1" applyBorder="1" applyAlignment="1">
      <alignment horizontal="center" vertical="center"/>
    </xf>
    <xf numFmtId="2" fontId="39" fillId="0" borderId="14" xfId="0" applyNumberFormat="1" applyFont="1" applyFill="1" applyBorder="1" applyAlignment="1">
      <alignment horizontal="center" vertical="center" wrapText="1"/>
    </xf>
    <xf numFmtId="0" fontId="39" fillId="0" borderId="14" xfId="0" applyFont="1" applyFill="1" applyBorder="1" applyAlignment="1">
      <alignment vertical="center" wrapText="1"/>
    </xf>
    <xf numFmtId="0" fontId="21" fillId="0" borderId="2" xfId="0" applyFont="1" applyBorder="1" applyAlignment="1">
      <alignment horizontal="center" vertical="distributed" wrapText="1"/>
    </xf>
    <xf numFmtId="0" fontId="21" fillId="0" borderId="0" xfId="0" applyFont="1" applyBorder="1" applyAlignment="1">
      <alignment horizontal="center" vertical="distributed" wrapText="1"/>
    </xf>
    <xf numFmtId="0" fontId="22" fillId="0" borderId="2" xfId="0" applyFont="1" applyBorder="1" applyAlignment="1">
      <alignment horizontal="center" vertical="distributed"/>
    </xf>
    <xf numFmtId="0" fontId="23" fillId="0" borderId="4" xfId="0" applyFont="1" applyFill="1" applyBorder="1" applyAlignment="1">
      <alignment horizontal="center" vertical="distributed"/>
    </xf>
    <xf numFmtId="0" fontId="23" fillId="0" borderId="5" xfId="0" applyFont="1" applyFill="1" applyBorder="1" applyAlignment="1">
      <alignment horizontal="center" vertical="distributed"/>
    </xf>
    <xf numFmtId="0" fontId="23" fillId="0" borderId="0" xfId="0" applyFont="1" applyFill="1" applyBorder="1" applyAlignment="1">
      <alignment horizontal="center" vertical="distributed"/>
    </xf>
    <xf numFmtId="0" fontId="22" fillId="0" borderId="0" xfId="0" applyFont="1" applyAlignment="1">
      <alignment horizontal="center" vertical="distributed"/>
    </xf>
    <xf numFmtId="0" fontId="10" fillId="0" borderId="0" xfId="0" applyFont="1" applyAlignment="1">
      <alignment horizontal="center" vertical="distributed"/>
    </xf>
    <xf numFmtId="0" fontId="23" fillId="0" borderId="0" xfId="0" applyFont="1" applyFill="1" applyBorder="1" applyAlignment="1">
      <alignment horizontal="right" vertical="distributed"/>
    </xf>
    <xf numFmtId="0" fontId="22" fillId="0" borderId="0" xfId="0" applyFont="1" applyAlignment="1">
      <alignment horizontal="right" vertical="distributed"/>
    </xf>
    <xf numFmtId="0" fontId="10" fillId="0" borderId="0" xfId="0" applyFont="1" applyAlignment="1">
      <alignment horizontal="right" vertical="distributed"/>
    </xf>
    <xf numFmtId="4" fontId="21" fillId="0" borderId="3" xfId="0" applyNumberFormat="1" applyFont="1" applyBorder="1" applyAlignment="1">
      <alignment horizontal="right" vertical="distributed" wrapText="1"/>
    </xf>
    <xf numFmtId="0" fontId="22" fillId="0" borderId="3" xfId="0" applyFont="1" applyBorder="1" applyAlignment="1">
      <alignment horizontal="right" vertical="distributed"/>
    </xf>
    <xf numFmtId="4" fontId="22" fillId="0" borderId="3" xfId="0" applyNumberFormat="1" applyFont="1" applyBorder="1" applyAlignment="1">
      <alignment horizontal="right" vertical="distributed"/>
    </xf>
    <xf numFmtId="0" fontId="23" fillId="0" borderId="6" xfId="0" applyFont="1" applyFill="1" applyBorder="1" applyAlignment="1">
      <alignment horizontal="right" vertical="distributed"/>
    </xf>
    <xf numFmtId="0" fontId="37" fillId="0" borderId="7" xfId="0" applyFont="1" applyFill="1" applyBorder="1" applyAlignment="1">
      <alignment horizontal="center" vertical="center"/>
    </xf>
    <xf numFmtId="14" fontId="37" fillId="0" borderId="20" xfId="0" applyNumberFormat="1" applyFont="1" applyFill="1" applyBorder="1" applyAlignment="1">
      <alignment horizontal="right" vertical="center"/>
    </xf>
    <xf numFmtId="10" fontId="37" fillId="0" borderId="21" xfId="0" applyNumberFormat="1" applyFont="1" applyFill="1" applyBorder="1" applyAlignment="1">
      <alignment horizontal="center" vertical="center"/>
    </xf>
    <xf numFmtId="10" fontId="37" fillId="0" borderId="20" xfId="0" applyNumberFormat="1" applyFont="1" applyFill="1" applyBorder="1" applyAlignment="1">
      <alignment horizontal="right" vertical="center"/>
    </xf>
    <xf numFmtId="10" fontId="37" fillId="5" borderId="20" xfId="0" applyNumberFormat="1" applyFont="1" applyFill="1" applyBorder="1" applyAlignment="1">
      <alignment horizontal="right" vertical="center"/>
    </xf>
    <xf numFmtId="49" fontId="6" fillId="0" borderId="14" xfId="0" applyNumberFormat="1" applyFont="1" applyFill="1" applyBorder="1" applyAlignment="1">
      <alignment horizontal="center" vertical="center" wrapText="1"/>
    </xf>
    <xf numFmtId="4" fontId="6" fillId="0" borderId="14" xfId="0" applyNumberFormat="1" applyFont="1" applyFill="1" applyBorder="1" applyAlignment="1">
      <alignment horizontal="center" vertical="center" wrapText="1"/>
    </xf>
    <xf numFmtId="0" fontId="37" fillId="3" borderId="40" xfId="0" applyFont="1" applyFill="1" applyBorder="1" applyAlignment="1">
      <alignment horizontal="center" vertical="center"/>
    </xf>
    <xf numFmtId="4" fontId="37" fillId="3" borderId="51" xfId="0" applyNumberFormat="1" applyFont="1" applyFill="1" applyBorder="1" applyAlignment="1">
      <alignment horizontal="right" vertical="center" wrapText="1"/>
    </xf>
    <xf numFmtId="49" fontId="4" fillId="0" borderId="14" xfId="0" applyNumberFormat="1" applyFont="1" applyFill="1" applyBorder="1" applyAlignment="1">
      <alignment horizontal="center" vertical="center" wrapText="1"/>
    </xf>
    <xf numFmtId="4" fontId="4" fillId="0" borderId="14" xfId="0" applyNumberFormat="1" applyFont="1" applyFill="1" applyBorder="1" applyAlignment="1">
      <alignment horizontal="center" vertical="center" wrapText="1"/>
    </xf>
    <xf numFmtId="0" fontId="51" fillId="0" borderId="14" xfId="0" applyFont="1" applyFill="1" applyBorder="1" applyAlignment="1">
      <alignment horizontal="center" vertical="center" wrapText="1"/>
    </xf>
    <xf numFmtId="43" fontId="17" fillId="0" borderId="0" xfId="1" applyNumberFormat="1" applyFont="1" applyAlignment="1">
      <alignment horizontal="center"/>
    </xf>
    <xf numFmtId="0" fontId="52" fillId="0" borderId="14" xfId="0" applyFont="1" applyFill="1" applyBorder="1" applyAlignment="1">
      <alignment horizontal="center" vertical="center" wrapText="1"/>
    </xf>
    <xf numFmtId="0" fontId="3" fillId="0" borderId="14" xfId="0" applyFont="1" applyFill="1" applyBorder="1" applyAlignment="1">
      <alignment vertical="center" wrapText="1"/>
    </xf>
    <xf numFmtId="49" fontId="2" fillId="0" borderId="14"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0" fontId="39" fillId="0" borderId="49" xfId="0" applyFont="1" applyFill="1" applyBorder="1" applyAlignment="1">
      <alignment horizontal="center" vertical="center" wrapText="1"/>
    </xf>
    <xf numFmtId="4" fontId="39" fillId="0" borderId="38" xfId="0" applyNumberFormat="1" applyFont="1" applyFill="1" applyBorder="1" applyAlignment="1">
      <alignment horizontal="right" vertical="center" wrapText="1"/>
    </xf>
    <xf numFmtId="0" fontId="10" fillId="0" borderId="0" xfId="0" applyFont="1" applyBorder="1" applyAlignment="1">
      <alignment horizontal="center" vertical="distributed"/>
    </xf>
    <xf numFmtId="0" fontId="10" fillId="0" borderId="3" xfId="0" applyFont="1" applyBorder="1" applyAlignment="1">
      <alignment horizontal="right" vertical="distributed"/>
    </xf>
    <xf numFmtId="49" fontId="42" fillId="3" borderId="11" xfId="0" applyNumberFormat="1" applyFont="1" applyFill="1" applyBorder="1" applyAlignment="1">
      <alignment horizontal="center" vertical="center" wrapText="1"/>
    </xf>
    <xf numFmtId="0" fontId="22" fillId="0" borderId="0" xfId="0" applyFont="1" applyBorder="1" applyAlignment="1">
      <alignment horizontal="justify" vertical="distributed"/>
    </xf>
    <xf numFmtId="0" fontId="25" fillId="0" borderId="0" xfId="0" applyFont="1" applyBorder="1" applyAlignment="1">
      <alignment horizontal="center" vertical="distributed"/>
    </xf>
    <xf numFmtId="0" fontId="22" fillId="0" borderId="0" xfId="0" applyFont="1" applyBorder="1" applyAlignment="1">
      <alignment horizontal="center" vertical="distributed"/>
    </xf>
    <xf numFmtId="4" fontId="47" fillId="3" borderId="55" xfId="0" applyNumberFormat="1" applyFont="1" applyFill="1" applyBorder="1" applyAlignment="1">
      <alignment horizontal="right" vertical="center" wrapText="1"/>
    </xf>
    <xf numFmtId="0" fontId="37" fillId="3" borderId="49" xfId="0" applyFont="1" applyFill="1" applyBorder="1" applyAlignment="1">
      <alignment horizontal="center" vertical="center"/>
    </xf>
    <xf numFmtId="4" fontId="37" fillId="3" borderId="38" xfId="0" applyNumberFormat="1" applyFont="1" applyFill="1" applyBorder="1" applyAlignment="1">
      <alignment horizontal="right" vertical="center" wrapText="1"/>
    </xf>
    <xf numFmtId="0" fontId="17" fillId="0" borderId="14" xfId="1" applyFont="1" applyBorder="1" applyAlignment="1">
      <alignment horizontal="center" vertical="center"/>
    </xf>
    <xf numFmtId="0" fontId="9" fillId="0" borderId="23" xfId="4" applyBorder="1" applyAlignment="1">
      <alignment horizontal="center" vertical="center"/>
    </xf>
    <xf numFmtId="164" fontId="18" fillId="0" borderId="41" xfId="3" applyFont="1" applyBorder="1"/>
    <xf numFmtId="164" fontId="18" fillId="0" borderId="38" xfId="2" applyNumberFormat="1" applyFont="1" applyBorder="1"/>
    <xf numFmtId="0" fontId="12" fillId="2" borderId="2" xfId="1" applyFont="1" applyFill="1" applyBorder="1" applyAlignment="1">
      <alignment horizontal="center" vertical="center" wrapText="1"/>
    </xf>
    <xf numFmtId="0" fontId="16" fillId="0" borderId="0" xfId="4" applyFont="1" applyAlignment="1"/>
    <xf numFmtId="0" fontId="34" fillId="0" borderId="0" xfId="0" applyFont="1" applyBorder="1" applyAlignment="1">
      <alignment vertical="center" wrapText="1"/>
    </xf>
    <xf numFmtId="0" fontId="9" fillId="0" borderId="2" xfId="4" applyBorder="1"/>
    <xf numFmtId="0" fontId="9" fillId="0" borderId="3" xfId="4" applyBorder="1"/>
    <xf numFmtId="0" fontId="27" fillId="0" borderId="0" xfId="4" applyFont="1" applyBorder="1"/>
    <xf numFmtId="0" fontId="8" fillId="0" borderId="2" xfId="4" applyFont="1" applyBorder="1"/>
    <xf numFmtId="0" fontId="9" fillId="0" borderId="2" xfId="4" applyBorder="1" applyAlignment="1"/>
    <xf numFmtId="0" fontId="9" fillId="0" borderId="0" xfId="4" applyBorder="1" applyAlignment="1"/>
    <xf numFmtId="0" fontId="9" fillId="0" borderId="3" xfId="4" applyBorder="1" applyAlignment="1"/>
    <xf numFmtId="0" fontId="9" fillId="0" borderId="0" xfId="4" applyBorder="1" applyAlignment="1">
      <alignment horizontal="right"/>
    </xf>
    <xf numFmtId="0" fontId="9" fillId="0" borderId="4" xfId="4" applyBorder="1"/>
    <xf numFmtId="0" fontId="31" fillId="0" borderId="5" xfId="4" applyFont="1" applyBorder="1" applyAlignment="1">
      <alignment horizontal="right" vertical="center"/>
    </xf>
    <xf numFmtId="10" fontId="32" fillId="0" borderId="5" xfId="2" applyNumberFormat="1" applyFont="1" applyBorder="1" applyAlignment="1">
      <alignment horizontal="center" vertical="center"/>
    </xf>
    <xf numFmtId="0" fontId="47" fillId="3" borderId="52" xfId="0" quotePrefix="1" applyFont="1" applyFill="1" applyBorder="1" applyAlignment="1">
      <alignment horizontal="center" vertical="center" wrapText="1"/>
    </xf>
    <xf numFmtId="0" fontId="47" fillId="3" borderId="26" xfId="0" quotePrefix="1" applyFont="1" applyFill="1" applyBorder="1" applyAlignment="1">
      <alignment horizontal="center" vertical="center" wrapText="1"/>
    </xf>
    <xf numFmtId="0" fontId="47" fillId="3" borderId="53" xfId="0" applyFont="1" applyFill="1" applyBorder="1" applyAlignment="1">
      <alignment horizontal="center" vertical="center" wrapText="1"/>
    </xf>
    <xf numFmtId="0" fontId="47" fillId="3" borderId="54" xfId="0" applyFont="1" applyFill="1" applyBorder="1" applyAlignment="1">
      <alignment horizontal="center" vertical="center" wrapText="1"/>
    </xf>
    <xf numFmtId="0" fontId="36" fillId="0" borderId="0" xfId="0" applyFont="1" applyBorder="1" applyAlignment="1">
      <alignment horizontal="center" vertical="center"/>
    </xf>
    <xf numFmtId="0" fontId="36" fillId="0" borderId="3" xfId="0" applyFont="1" applyBorder="1" applyAlignment="1">
      <alignment horizontal="center" vertical="center"/>
    </xf>
    <xf numFmtId="0" fontId="25" fillId="0" borderId="0" xfId="0" applyFont="1" applyBorder="1" applyAlignment="1">
      <alignment horizontal="center" vertical="distributed"/>
    </xf>
    <xf numFmtId="0" fontId="22" fillId="0" borderId="0" xfId="0" applyFont="1" applyBorder="1" applyAlignment="1">
      <alignment horizontal="center" vertical="distributed"/>
    </xf>
    <xf numFmtId="0" fontId="37" fillId="3" borderId="14" xfId="0" applyFont="1" applyFill="1" applyBorder="1" applyAlignment="1">
      <alignment horizontal="center" vertical="center"/>
    </xf>
    <xf numFmtId="0" fontId="37" fillId="3" borderId="14" xfId="0" applyFont="1" applyFill="1" applyBorder="1" applyAlignment="1">
      <alignment horizontal="left" vertical="center"/>
    </xf>
    <xf numFmtId="49" fontId="50" fillId="3" borderId="49" xfId="0" applyNumberFormat="1" applyFont="1" applyFill="1" applyBorder="1" applyAlignment="1">
      <alignment horizontal="center" vertical="center" wrapText="1"/>
    </xf>
    <xf numFmtId="49" fontId="50" fillId="3" borderId="14" xfId="0" applyNumberFormat="1" applyFont="1" applyFill="1" applyBorder="1" applyAlignment="1">
      <alignment horizontal="center" vertical="center" wrapText="1"/>
    </xf>
    <xf numFmtId="49" fontId="50" fillId="3" borderId="38" xfId="0" applyNumberFormat="1" applyFont="1" applyFill="1" applyBorder="1" applyAlignment="1">
      <alignment horizontal="center" vertical="center" wrapText="1"/>
    </xf>
    <xf numFmtId="0" fontId="37" fillId="3" borderId="50" xfId="0" applyFont="1" applyFill="1" applyBorder="1" applyAlignment="1">
      <alignment horizontal="center" vertical="center"/>
    </xf>
    <xf numFmtId="0" fontId="37" fillId="3" borderId="33" xfId="0" applyFont="1" applyFill="1" applyBorder="1" applyAlignment="1">
      <alignment horizontal="center" vertical="center"/>
    </xf>
    <xf numFmtId="0" fontId="37" fillId="3" borderId="32" xfId="0" applyFont="1" applyFill="1" applyBorder="1" applyAlignment="1">
      <alignment horizontal="left" vertical="center"/>
    </xf>
    <xf numFmtId="0" fontId="37" fillId="3" borderId="33" xfId="0" applyFont="1" applyFill="1" applyBorder="1" applyAlignment="1">
      <alignment horizontal="left" vertical="center"/>
    </xf>
    <xf numFmtId="0" fontId="37" fillId="0" borderId="49"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14" xfId="0" applyFont="1" applyFill="1" applyBorder="1" applyAlignment="1">
      <alignment horizontal="left" vertical="center" wrapText="1"/>
    </xf>
    <xf numFmtId="49" fontId="42" fillId="3" borderId="17" xfId="0" applyNumberFormat="1" applyFont="1" applyFill="1" applyBorder="1" applyAlignment="1">
      <alignment horizontal="center" vertical="center" wrapText="1"/>
    </xf>
    <xf numFmtId="49" fontId="42" fillId="3" borderId="12" xfId="0" applyNumberFormat="1" applyFont="1" applyFill="1" applyBorder="1" applyAlignment="1">
      <alignment horizontal="center" vertical="center" wrapText="1"/>
    </xf>
    <xf numFmtId="49" fontId="50" fillId="3" borderId="27" xfId="0" applyNumberFormat="1" applyFont="1" applyFill="1" applyBorder="1" applyAlignment="1">
      <alignment horizontal="center" vertical="center" wrapText="1"/>
    </xf>
    <xf numFmtId="49" fontId="50" fillId="3" borderId="28" xfId="0" applyNumberFormat="1" applyFont="1" applyFill="1" applyBorder="1" applyAlignment="1">
      <alignment horizontal="center" vertical="center" wrapText="1"/>
    </xf>
    <xf numFmtId="49" fontId="50" fillId="3" borderId="19" xfId="0" applyNumberFormat="1" applyFont="1" applyFill="1" applyBorder="1" applyAlignment="1">
      <alignment horizontal="center" vertical="center" wrapText="1"/>
    </xf>
    <xf numFmtId="0" fontId="48" fillId="3" borderId="27" xfId="0" applyFont="1" applyFill="1" applyBorder="1" applyAlignment="1">
      <alignment horizontal="center" vertical="center"/>
    </xf>
    <xf numFmtId="0" fontId="48" fillId="3" borderId="28" xfId="0" applyFont="1" applyFill="1" applyBorder="1" applyAlignment="1">
      <alignment horizontal="center" vertical="center"/>
    </xf>
    <xf numFmtId="0" fontId="48" fillId="3" borderId="19" xfId="0" applyFont="1" applyFill="1" applyBorder="1" applyAlignment="1">
      <alignment horizontal="center" vertical="center"/>
    </xf>
    <xf numFmtId="0" fontId="37" fillId="0" borderId="29"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5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19" xfId="0" applyFont="1" applyBorder="1" applyAlignment="1">
      <alignment horizontal="center" vertical="center" wrapText="1"/>
    </xf>
    <xf numFmtId="0" fontId="25" fillId="2" borderId="0" xfId="1" applyFont="1" applyFill="1" applyBorder="1" applyAlignment="1">
      <alignment horizontal="center"/>
    </xf>
    <xf numFmtId="0" fontId="25" fillId="2" borderId="3" xfId="1" applyFont="1" applyFill="1" applyBorder="1" applyAlignment="1">
      <alignment horizontal="center"/>
    </xf>
    <xf numFmtId="0" fontId="20" fillId="2" borderId="0" xfId="1" applyFont="1" applyFill="1" applyBorder="1" applyAlignment="1">
      <alignment horizontal="center"/>
    </xf>
    <xf numFmtId="0" fontId="20" fillId="2" borderId="3" xfId="1" applyFont="1" applyFill="1" applyBorder="1" applyAlignment="1">
      <alignment horizontal="center"/>
    </xf>
    <xf numFmtId="0" fontId="16" fillId="0" borderId="27" xfId="1" applyFont="1" applyBorder="1" applyAlignment="1">
      <alignment horizontal="center"/>
    </xf>
    <xf numFmtId="0" fontId="16" fillId="0" borderId="28" xfId="1" applyFont="1" applyBorder="1" applyAlignment="1">
      <alignment horizontal="center"/>
    </xf>
    <xf numFmtId="0" fontId="16" fillId="0" borderId="19" xfId="1" applyFont="1" applyBorder="1" applyAlignment="1">
      <alignment horizontal="center"/>
    </xf>
    <xf numFmtId="0" fontId="17" fillId="2" borderId="27" xfId="1" applyFont="1" applyFill="1" applyBorder="1" applyAlignment="1">
      <alignment horizontal="center" vertical="top" wrapText="1"/>
    </xf>
    <xf numFmtId="0" fontId="17" fillId="2" borderId="28" xfId="1" applyFont="1" applyFill="1" applyBorder="1" applyAlignment="1">
      <alignment horizontal="center" vertical="top" wrapText="1"/>
    </xf>
    <xf numFmtId="0" fontId="17" fillId="2" borderId="19" xfId="1" applyFont="1" applyFill="1" applyBorder="1" applyAlignment="1">
      <alignment horizontal="center" vertical="top" wrapText="1"/>
    </xf>
    <xf numFmtId="0" fontId="15" fillId="2" borderId="33" xfId="1" applyFont="1" applyFill="1" applyBorder="1" applyAlignment="1">
      <alignment horizontal="center"/>
    </xf>
    <xf numFmtId="0" fontId="15" fillId="2" borderId="34" xfId="1" applyFont="1" applyFill="1" applyBorder="1" applyAlignment="1">
      <alignment horizontal="center"/>
    </xf>
    <xf numFmtId="0" fontId="17" fillId="0" borderId="14" xfId="1" applyFont="1" applyBorder="1" applyAlignment="1">
      <alignment horizontal="center" vertical="center"/>
    </xf>
    <xf numFmtId="0" fontId="16" fillId="0" borderId="35" xfId="1" applyFont="1" applyBorder="1" applyAlignment="1">
      <alignment horizontal="center" vertical="center"/>
    </xf>
    <xf numFmtId="0" fontId="20" fillId="0" borderId="22" xfId="1" applyBorder="1" applyAlignment="1">
      <alignment vertical="center"/>
    </xf>
    <xf numFmtId="164" fontId="19" fillId="0" borderId="16" xfId="3" applyFont="1" applyBorder="1" applyAlignment="1">
      <alignment horizontal="center"/>
    </xf>
    <xf numFmtId="164" fontId="19" fillId="0" borderId="13" xfId="3" applyFont="1" applyBorder="1" applyAlignment="1">
      <alignment horizontal="center"/>
    </xf>
    <xf numFmtId="0" fontId="18" fillId="0" borderId="24" xfId="1" applyFont="1" applyBorder="1" applyAlignment="1">
      <alignment horizontal="left" vertical="center"/>
    </xf>
    <xf numFmtId="0" fontId="18" fillId="0" borderId="30" xfId="1" applyFont="1" applyBorder="1" applyAlignment="1">
      <alignment horizontal="left" vertical="center"/>
    </xf>
    <xf numFmtId="0" fontId="18" fillId="0" borderId="25" xfId="1" applyFont="1" applyBorder="1" applyAlignment="1">
      <alignment horizontal="left" vertical="center"/>
    </xf>
    <xf numFmtId="0" fontId="18" fillId="0" borderId="36" xfId="1" applyFont="1" applyBorder="1" applyAlignment="1">
      <alignment horizontal="left" vertical="center"/>
    </xf>
    <xf numFmtId="0" fontId="18" fillId="0" borderId="31" xfId="1" applyFont="1" applyBorder="1" applyAlignment="1">
      <alignment horizontal="left" vertical="center"/>
    </xf>
    <xf numFmtId="0" fontId="18" fillId="0" borderId="37" xfId="1" applyFont="1" applyBorder="1" applyAlignment="1">
      <alignment horizontal="left" vertical="center"/>
    </xf>
    <xf numFmtId="49" fontId="17" fillId="0" borderId="29" xfId="1" applyNumberFormat="1" applyFont="1" applyBorder="1" applyAlignment="1">
      <alignment horizontal="center" vertical="center"/>
    </xf>
    <xf numFmtId="0" fontId="17" fillId="0" borderId="21" xfId="1" applyFont="1" applyBorder="1" applyAlignment="1">
      <alignment horizontal="center" vertical="center"/>
    </xf>
    <xf numFmtId="0" fontId="17" fillId="0" borderId="20" xfId="1" applyFont="1" applyBorder="1" applyAlignment="1">
      <alignment horizontal="center" vertical="center"/>
    </xf>
    <xf numFmtId="0" fontId="18" fillId="0" borderId="15" xfId="1" applyFont="1" applyBorder="1" applyAlignment="1">
      <alignment horizontal="left"/>
    </xf>
    <xf numFmtId="0" fontId="18" fillId="0" borderId="23" xfId="1" applyFont="1" applyBorder="1" applyAlignment="1">
      <alignment horizontal="left"/>
    </xf>
    <xf numFmtId="0" fontId="18" fillId="0" borderId="14" xfId="1" applyFont="1" applyBorder="1" applyAlignment="1">
      <alignment horizontal="left"/>
    </xf>
    <xf numFmtId="0" fontId="12" fillId="2" borderId="0" xfId="1" applyFont="1" applyFill="1" applyBorder="1" applyAlignment="1">
      <alignment horizontal="center" vertical="center"/>
    </xf>
    <xf numFmtId="0" fontId="12" fillId="2" borderId="5" xfId="1" applyFont="1" applyFill="1" applyBorder="1" applyAlignment="1">
      <alignment horizontal="center" vertical="center"/>
    </xf>
    <xf numFmtId="0" fontId="53" fillId="2" borderId="0" xfId="1" applyFont="1" applyFill="1" applyBorder="1" applyAlignment="1">
      <alignment horizontal="left" vertical="center" wrapText="1"/>
    </xf>
    <xf numFmtId="0" fontId="53" fillId="2" borderId="3" xfId="1" applyFont="1" applyFill="1" applyBorder="1" applyAlignment="1">
      <alignment horizontal="left" vertical="center" wrapText="1"/>
    </xf>
    <xf numFmtId="0" fontId="26" fillId="2" borderId="0" xfId="1" applyFont="1" applyFill="1" applyBorder="1" applyAlignment="1">
      <alignment horizontal="center" vertical="center" wrapText="1"/>
    </xf>
    <xf numFmtId="0" fontId="20" fillId="2" borderId="31" xfId="1" applyFill="1" applyBorder="1" applyAlignment="1">
      <alignment horizontal="center"/>
    </xf>
    <xf numFmtId="0" fontId="31" fillId="4" borderId="32" xfId="4" applyFont="1" applyFill="1" applyBorder="1" applyAlignment="1">
      <alignment horizontal="right" vertical="center"/>
    </xf>
    <xf numFmtId="0" fontId="31" fillId="4" borderId="44" xfId="4" applyFont="1" applyFill="1" applyBorder="1" applyAlignment="1">
      <alignment horizontal="right" vertical="center"/>
    </xf>
    <xf numFmtId="0" fontId="31" fillId="4" borderId="4" xfId="4" applyFont="1" applyFill="1" applyBorder="1" applyAlignment="1">
      <alignment horizontal="right" vertical="center"/>
    </xf>
    <xf numFmtId="0" fontId="31" fillId="4" borderId="26" xfId="4" applyFont="1" applyFill="1" applyBorder="1" applyAlignment="1">
      <alignment horizontal="right" vertical="center"/>
    </xf>
    <xf numFmtId="10" fontId="32" fillId="4" borderId="23" xfId="2" applyNumberFormat="1" applyFont="1" applyFill="1" applyBorder="1" applyAlignment="1">
      <alignment horizontal="center" vertical="center"/>
    </xf>
    <xf numFmtId="10" fontId="32" fillId="4" borderId="41" xfId="2" applyNumberFormat="1" applyFont="1" applyFill="1" applyBorder="1" applyAlignment="1">
      <alignment horizontal="center" vertical="center"/>
    </xf>
    <xf numFmtId="10" fontId="32" fillId="4" borderId="46" xfId="2" applyNumberFormat="1" applyFont="1" applyFill="1" applyBorder="1" applyAlignment="1">
      <alignment horizontal="center" vertical="center"/>
    </xf>
    <xf numFmtId="10" fontId="32" fillId="4" borderId="47" xfId="2" applyNumberFormat="1" applyFont="1" applyFill="1" applyBorder="1" applyAlignment="1">
      <alignment horizontal="center" vertical="center"/>
    </xf>
    <xf numFmtId="0" fontId="16" fillId="0" borderId="2" xfId="4" applyFont="1" applyBorder="1" applyAlignment="1">
      <alignment horizontal="center"/>
    </xf>
    <xf numFmtId="0" fontId="16" fillId="0" borderId="0" xfId="4" applyFont="1" applyBorder="1" applyAlignment="1">
      <alignment horizontal="center"/>
    </xf>
    <xf numFmtId="0" fontId="16" fillId="0" borderId="3" xfId="4" applyFont="1" applyBorder="1" applyAlignment="1">
      <alignment horizontal="center"/>
    </xf>
    <xf numFmtId="0" fontId="55" fillId="0" borderId="32" xfId="0" applyFont="1" applyBorder="1" applyAlignment="1">
      <alignment horizontal="center" vertic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3" fillId="0" borderId="0" xfId="4" applyFont="1" applyAlignment="1">
      <alignment horizontal="justify" vertical="top" wrapText="1"/>
    </xf>
    <xf numFmtId="0" fontId="9" fillId="0" borderId="2" xfId="4" applyBorder="1" applyAlignment="1">
      <alignment horizontal="left" wrapText="1"/>
    </xf>
    <xf numFmtId="0" fontId="9" fillId="0" borderId="0" xfId="4" applyBorder="1" applyAlignment="1">
      <alignment horizontal="left" wrapText="1"/>
    </xf>
    <xf numFmtId="0" fontId="9" fillId="0" borderId="3" xfId="4" applyBorder="1" applyAlignment="1">
      <alignment horizontal="left" wrapText="1"/>
    </xf>
    <xf numFmtId="0" fontId="9" fillId="0" borderId="2" xfId="4" applyBorder="1" applyAlignment="1">
      <alignment horizontal="right"/>
    </xf>
    <xf numFmtId="0" fontId="9" fillId="0" borderId="3" xfId="4" applyBorder="1" applyAlignment="1">
      <alignment horizontal="right"/>
    </xf>
    <xf numFmtId="0" fontId="31" fillId="0" borderId="32" xfId="4" applyFont="1" applyBorder="1" applyAlignment="1">
      <alignment horizontal="right" vertical="center"/>
    </xf>
    <xf numFmtId="0" fontId="31" fillId="0" borderId="44" xfId="4" applyFont="1" applyBorder="1" applyAlignment="1">
      <alignment horizontal="right" vertical="center"/>
    </xf>
    <xf numFmtId="0" fontId="31" fillId="0" borderId="4" xfId="4" applyFont="1" applyBorder="1" applyAlignment="1">
      <alignment horizontal="right" vertical="center"/>
    </xf>
    <xf numFmtId="0" fontId="31" fillId="0" borderId="26" xfId="4" applyFont="1" applyBorder="1" applyAlignment="1">
      <alignment horizontal="right" vertical="center"/>
    </xf>
    <xf numFmtId="10" fontId="32" fillId="0" borderId="23" xfId="2" applyNumberFormat="1" applyFont="1" applyBorder="1" applyAlignment="1">
      <alignment horizontal="center" vertical="center"/>
    </xf>
    <xf numFmtId="10" fontId="32" fillId="0" borderId="41" xfId="2" applyNumberFormat="1" applyFont="1" applyBorder="1" applyAlignment="1">
      <alignment horizontal="center" vertical="center"/>
    </xf>
    <xf numFmtId="10" fontId="32" fillId="0" borderId="46" xfId="2" applyNumberFormat="1" applyFont="1" applyBorder="1" applyAlignment="1">
      <alignment horizontal="center" vertical="center"/>
    </xf>
    <xf numFmtId="10" fontId="32" fillId="0" borderId="47" xfId="2" applyNumberFormat="1" applyFont="1" applyBorder="1" applyAlignment="1">
      <alignment horizontal="center" vertical="center"/>
    </xf>
    <xf numFmtId="0" fontId="9" fillId="0" borderId="45" xfId="4" applyBorder="1" applyAlignment="1">
      <alignment horizontal="center" vertical="center"/>
    </xf>
    <xf numFmtId="0" fontId="9" fillId="0" borderId="23" xfId="4" applyBorder="1" applyAlignment="1">
      <alignment horizontal="center" vertical="center"/>
    </xf>
    <xf numFmtId="0" fontId="9" fillId="0" borderId="48" xfId="4" applyBorder="1" applyAlignment="1">
      <alignment horizontal="center" vertical="center"/>
    </xf>
    <xf numFmtId="0" fontId="9" fillId="0" borderId="46" xfId="4" applyBorder="1" applyAlignment="1">
      <alignment horizontal="center" vertical="center"/>
    </xf>
    <xf numFmtId="0" fontId="7" fillId="0" borderId="5" xfId="4" applyFont="1" applyBorder="1" applyAlignment="1">
      <alignment horizontal="right" vertical="top"/>
    </xf>
    <xf numFmtId="0" fontId="9" fillId="0" borderId="5" xfId="4" applyBorder="1" applyAlignment="1">
      <alignment horizontal="right" vertical="top"/>
    </xf>
    <xf numFmtId="0" fontId="9" fillId="0" borderId="6" xfId="4" applyBorder="1" applyAlignment="1">
      <alignment horizontal="right" vertical="top"/>
    </xf>
  </cellXfs>
  <cellStyles count="11">
    <cellStyle name="Moeda 2" xfId="10"/>
    <cellStyle name="Normal" xfId="0" builtinId="0"/>
    <cellStyle name="Normal 2" xfId="1"/>
    <cellStyle name="Normal 2 2" xfId="6"/>
    <cellStyle name="Normal 3" xfId="4"/>
    <cellStyle name="Normal 3 2" xfId="8"/>
    <cellStyle name="Normal 4" xfId="5"/>
    <cellStyle name="Porcentagem 2" xfId="2"/>
    <cellStyle name="Vírgula 2" xfId="3"/>
    <cellStyle name="Vírgula 2 2" xfId="7"/>
    <cellStyle name="Vírgula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1171575</xdr:colOff>
      <xdr:row>203</xdr:row>
      <xdr:rowOff>0</xdr:rowOff>
    </xdr:from>
    <xdr:ext cx="2574038" cy="264560"/>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3052763" y="84796313"/>
          <a:ext cx="25740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pt-BR" sz="1100"/>
            <a:t>__________________________________</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0</xdr:row>
          <xdr:rowOff>171450</xdr:rowOff>
        </xdr:from>
        <xdr:to>
          <xdr:col>7</xdr:col>
          <xdr:colOff>0</xdr:colOff>
          <xdr:row>2</xdr:row>
          <xdr:rowOff>28575</xdr:rowOff>
        </xdr:to>
        <xdr:sp macro="" textlink="">
          <xdr:nvSpPr>
            <xdr:cNvPr id="11265" name="Imagem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115403</xdr:colOff>
      <xdr:row>42</xdr:row>
      <xdr:rowOff>537144</xdr:rowOff>
    </xdr:from>
    <xdr:ext cx="184731" cy="264560"/>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3773003" y="91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endParaRPr lang="pt-BR" sz="1100" baseline="0"/>
        </a:p>
      </xdr:txBody>
    </xdr:sp>
    <xdr:clientData/>
  </xdr:oneCellAnchor>
  <xdr:oneCellAnchor>
    <xdr:from>
      <xdr:col>3</xdr:col>
      <xdr:colOff>3828</xdr:colOff>
      <xdr:row>42</xdr:row>
      <xdr:rowOff>451485</xdr:rowOff>
    </xdr:from>
    <xdr:ext cx="2222660" cy="2645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832628" y="9100185"/>
          <a:ext cx="22226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pt-BR" sz="1100"/>
            <a:t>_____________________________</a:t>
          </a:r>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R212"/>
  <sheetViews>
    <sheetView showGridLines="0" showZeros="0" tabSelected="1" view="pageBreakPreview" topLeftCell="A2" zoomScaleSheetLayoutView="100" workbookViewId="0">
      <selection activeCell="A201" sqref="A201:H201"/>
    </sheetView>
  </sheetViews>
  <sheetFormatPr defaultColWidth="9.140625" defaultRowHeight="12.75" outlineLevelRow="1" x14ac:dyDescent="0.2"/>
  <cols>
    <col min="1" max="1" width="5.85546875" style="107" customWidth="1"/>
    <col min="2" max="2" width="8.7109375" style="107" customWidth="1"/>
    <col min="3" max="3" width="13.5703125" style="107" bestFit="1" customWidth="1"/>
    <col min="4" max="4" width="64.85546875" style="1" customWidth="1"/>
    <col min="5" max="5" width="6.85546875" style="107" customWidth="1"/>
    <col min="6" max="6" width="10" style="107" customWidth="1"/>
    <col min="7" max="7" width="10.42578125" style="107" customWidth="1"/>
    <col min="8" max="8" width="11.140625" style="107" bestFit="1" customWidth="1"/>
    <col min="9" max="9" width="14" style="110" customWidth="1"/>
    <col min="10" max="10" width="12.140625" style="1" customWidth="1"/>
    <col min="11" max="11" width="4.7109375" style="1" bestFit="1" customWidth="1"/>
    <col min="12" max="12" width="13.7109375" style="1" bestFit="1" customWidth="1"/>
    <col min="13" max="16384" width="9.140625" style="1"/>
  </cols>
  <sheetData>
    <row r="1" spans="1:18" ht="75.75" customHeight="1" thickBot="1" x14ac:dyDescent="0.25">
      <c r="A1" s="192" t="s">
        <v>409</v>
      </c>
      <c r="B1" s="193"/>
      <c r="C1" s="193"/>
      <c r="D1" s="193"/>
      <c r="E1" s="193"/>
      <c r="F1" s="193"/>
      <c r="G1" s="193"/>
      <c r="H1" s="193"/>
      <c r="I1" s="194"/>
      <c r="J1" s="8"/>
      <c r="K1" s="10"/>
      <c r="L1" s="10"/>
      <c r="M1" s="11"/>
      <c r="N1" s="11"/>
      <c r="O1" s="11"/>
      <c r="P1" s="11"/>
      <c r="Q1" s="11"/>
      <c r="R1" s="11"/>
    </row>
    <row r="2" spans="1:18" s="82" customFormat="1" ht="24.95" customHeight="1" thickBot="1" x14ac:dyDescent="0.25">
      <c r="A2" s="186" t="s">
        <v>2</v>
      </c>
      <c r="B2" s="187"/>
      <c r="C2" s="187"/>
      <c r="D2" s="187"/>
      <c r="E2" s="187"/>
      <c r="F2" s="187"/>
      <c r="G2" s="187"/>
      <c r="H2" s="187"/>
      <c r="I2" s="188"/>
      <c r="J2" s="80"/>
      <c r="K2" s="80"/>
      <c r="L2" s="80"/>
      <c r="M2" s="80"/>
      <c r="N2" s="80"/>
      <c r="O2" s="80"/>
      <c r="P2" s="81"/>
      <c r="Q2" s="81"/>
      <c r="R2" s="81"/>
    </row>
    <row r="3" spans="1:18" s="74" customFormat="1" ht="30" customHeight="1" x14ac:dyDescent="0.2">
      <c r="A3" s="189" t="s">
        <v>407</v>
      </c>
      <c r="B3" s="190"/>
      <c r="C3" s="190"/>
      <c r="D3" s="190"/>
      <c r="E3" s="190"/>
      <c r="F3" s="190"/>
      <c r="G3" s="179"/>
      <c r="H3" s="115" t="s">
        <v>43</v>
      </c>
      <c r="I3" s="116"/>
      <c r="J3" s="75"/>
      <c r="K3" s="75"/>
      <c r="L3" s="75"/>
      <c r="M3" s="75"/>
      <c r="N3" s="75"/>
      <c r="O3" s="75"/>
      <c r="P3" s="73"/>
      <c r="Q3" s="73"/>
      <c r="R3" s="73"/>
    </row>
    <row r="4" spans="1:18" s="74" customFormat="1" ht="26.25" customHeight="1" x14ac:dyDescent="0.2">
      <c r="A4" s="178" t="s">
        <v>405</v>
      </c>
      <c r="B4" s="179"/>
      <c r="C4" s="180"/>
      <c r="D4" s="180"/>
      <c r="E4" s="180"/>
      <c r="F4" s="180"/>
      <c r="G4" s="180"/>
      <c r="H4" s="117" t="s">
        <v>44</v>
      </c>
      <c r="I4" s="118">
        <v>0.03</v>
      </c>
      <c r="J4" s="76"/>
      <c r="K4" s="76"/>
      <c r="L4" s="76"/>
      <c r="M4" s="76"/>
      <c r="N4" s="76"/>
      <c r="O4" s="76"/>
      <c r="P4" s="73"/>
      <c r="Q4" s="73"/>
      <c r="R4" s="73"/>
    </row>
    <row r="5" spans="1:18" s="74" customFormat="1" ht="48" customHeight="1" x14ac:dyDescent="0.2">
      <c r="A5" s="178" t="s">
        <v>404</v>
      </c>
      <c r="B5" s="179"/>
      <c r="C5" s="180"/>
      <c r="D5" s="180"/>
      <c r="E5" s="180"/>
      <c r="F5" s="180"/>
      <c r="G5" s="180"/>
      <c r="H5" s="190" t="s">
        <v>45</v>
      </c>
      <c r="I5" s="191"/>
      <c r="J5" s="76"/>
      <c r="K5" s="76"/>
      <c r="L5" s="76"/>
      <c r="M5" s="76"/>
      <c r="N5" s="76"/>
      <c r="O5" s="76"/>
      <c r="P5" s="73"/>
      <c r="Q5" s="73"/>
      <c r="R5" s="73"/>
    </row>
    <row r="6" spans="1:18" s="74" customFormat="1" ht="20.100000000000001" customHeight="1" thickBot="1" x14ac:dyDescent="0.25">
      <c r="A6" s="178" t="s">
        <v>406</v>
      </c>
      <c r="B6" s="179"/>
      <c r="C6" s="180"/>
      <c r="D6" s="180"/>
      <c r="E6" s="180"/>
      <c r="F6" s="180"/>
      <c r="G6" s="180"/>
      <c r="H6" s="117" t="s">
        <v>4</v>
      </c>
      <c r="I6" s="119"/>
      <c r="J6" s="76"/>
      <c r="K6" s="76"/>
      <c r="L6" s="76"/>
      <c r="M6" s="76"/>
      <c r="N6" s="76"/>
      <c r="O6" s="76"/>
      <c r="P6" s="73"/>
      <c r="Q6" s="73"/>
      <c r="R6" s="73"/>
    </row>
    <row r="7" spans="1:18" s="74" customFormat="1" ht="45" customHeight="1" thickBot="1" x14ac:dyDescent="0.25">
      <c r="A7" s="77" t="s">
        <v>0</v>
      </c>
      <c r="B7" s="181" t="s">
        <v>48</v>
      </c>
      <c r="C7" s="182"/>
      <c r="D7" s="136" t="s">
        <v>1</v>
      </c>
      <c r="E7" s="136" t="s">
        <v>46</v>
      </c>
      <c r="F7" s="136" t="s">
        <v>6</v>
      </c>
      <c r="G7" s="136" t="s">
        <v>7</v>
      </c>
      <c r="H7" s="136" t="s">
        <v>8</v>
      </c>
      <c r="I7" s="78" t="s">
        <v>3</v>
      </c>
      <c r="J7" s="75"/>
      <c r="K7" s="75"/>
      <c r="L7" s="75"/>
      <c r="M7" s="75"/>
      <c r="N7" s="75"/>
      <c r="O7" s="79"/>
      <c r="P7" s="73"/>
      <c r="Q7" s="73"/>
      <c r="R7" s="73"/>
    </row>
    <row r="8" spans="1:18" s="74" customFormat="1" ht="26.25" customHeight="1" thickBot="1" x14ac:dyDescent="0.25">
      <c r="A8" s="183" t="s">
        <v>366</v>
      </c>
      <c r="B8" s="184"/>
      <c r="C8" s="184"/>
      <c r="D8" s="184"/>
      <c r="E8" s="184"/>
      <c r="F8" s="184"/>
      <c r="G8" s="184"/>
      <c r="H8" s="184"/>
      <c r="I8" s="185"/>
      <c r="J8" s="75"/>
      <c r="K8" s="75"/>
      <c r="L8" s="75"/>
      <c r="M8" s="75"/>
      <c r="N8" s="75"/>
      <c r="O8" s="79"/>
      <c r="P8" s="73"/>
      <c r="Q8" s="73"/>
      <c r="R8" s="73"/>
    </row>
    <row r="9" spans="1:18" s="74" customFormat="1" ht="15" x14ac:dyDescent="0.2">
      <c r="A9" s="122">
        <v>1</v>
      </c>
      <c r="B9" s="174"/>
      <c r="C9" s="175"/>
      <c r="D9" s="176" t="s">
        <v>50</v>
      </c>
      <c r="E9" s="177"/>
      <c r="F9" s="177"/>
      <c r="G9" s="177"/>
      <c r="H9" s="177"/>
      <c r="I9" s="123">
        <f>SUM(I10:I83)</f>
        <v>0</v>
      </c>
      <c r="J9" s="75"/>
      <c r="K9" s="75"/>
      <c r="L9" s="75"/>
      <c r="M9" s="75"/>
      <c r="N9" s="75"/>
      <c r="O9" s="75"/>
      <c r="P9" s="75"/>
      <c r="Q9" s="75"/>
      <c r="R9" s="73"/>
    </row>
    <row r="10" spans="1:18" s="73" customFormat="1" ht="15" outlineLevel="1" x14ac:dyDescent="0.2">
      <c r="A10" s="132" t="s">
        <v>5</v>
      </c>
      <c r="B10" s="128" t="s">
        <v>146</v>
      </c>
      <c r="C10" s="120"/>
      <c r="D10" s="96" t="s">
        <v>235</v>
      </c>
      <c r="E10" s="97" t="s">
        <v>42</v>
      </c>
      <c r="F10" s="98">
        <v>50</v>
      </c>
      <c r="G10" s="98"/>
      <c r="H10" s="121">
        <f t="shared" ref="H10:H79" si="0">G10+G10*$I$6</f>
        <v>0</v>
      </c>
      <c r="I10" s="133">
        <f t="shared" ref="I10:I79" si="1">H10*F10</f>
        <v>0</v>
      </c>
      <c r="J10" s="75"/>
      <c r="K10" s="75"/>
      <c r="L10" s="75"/>
      <c r="M10" s="75"/>
      <c r="N10" s="75"/>
      <c r="O10" s="75"/>
      <c r="P10" s="75"/>
      <c r="Q10" s="75"/>
    </row>
    <row r="11" spans="1:18" s="73" customFormat="1" ht="15" outlineLevel="1" x14ac:dyDescent="0.2">
      <c r="A11" s="132" t="s">
        <v>52</v>
      </c>
      <c r="B11" s="128" t="s">
        <v>51</v>
      </c>
      <c r="C11" s="130" t="s">
        <v>373</v>
      </c>
      <c r="D11" s="96" t="s">
        <v>236</v>
      </c>
      <c r="E11" s="97" t="s">
        <v>42</v>
      </c>
      <c r="F11" s="98">
        <v>8</v>
      </c>
      <c r="G11" s="98"/>
      <c r="H11" s="121">
        <f t="shared" si="0"/>
        <v>0</v>
      </c>
      <c r="I11" s="133">
        <f t="shared" si="1"/>
        <v>0</v>
      </c>
      <c r="J11" s="75"/>
      <c r="K11" s="75"/>
      <c r="L11" s="75"/>
      <c r="M11" s="75"/>
      <c r="N11" s="75"/>
      <c r="O11" s="75"/>
      <c r="P11" s="75"/>
      <c r="Q11" s="75"/>
    </row>
    <row r="12" spans="1:18" s="73" customFormat="1" ht="30" outlineLevel="1" x14ac:dyDescent="0.2">
      <c r="A12" s="132" t="s">
        <v>53</v>
      </c>
      <c r="B12" s="128" t="s">
        <v>146</v>
      </c>
      <c r="C12" s="120"/>
      <c r="D12" s="96" t="s">
        <v>61</v>
      </c>
      <c r="E12" s="97" t="s">
        <v>42</v>
      </c>
      <c r="F12" s="98">
        <v>50</v>
      </c>
      <c r="G12" s="98"/>
      <c r="H12" s="121">
        <f t="shared" si="0"/>
        <v>0</v>
      </c>
      <c r="I12" s="133">
        <f t="shared" si="1"/>
        <v>0</v>
      </c>
      <c r="J12" s="75"/>
      <c r="K12" s="75"/>
      <c r="L12" s="75"/>
      <c r="M12" s="75"/>
      <c r="N12" s="75"/>
      <c r="O12" s="75"/>
      <c r="P12" s="75"/>
      <c r="Q12" s="75"/>
    </row>
    <row r="13" spans="1:18" s="73" customFormat="1" ht="45" outlineLevel="1" x14ac:dyDescent="0.2">
      <c r="A13" s="132" t="s">
        <v>54</v>
      </c>
      <c r="B13" s="128" t="s">
        <v>51</v>
      </c>
      <c r="C13" s="130" t="s">
        <v>371</v>
      </c>
      <c r="D13" s="96" t="s">
        <v>215</v>
      </c>
      <c r="E13" s="97" t="s">
        <v>42</v>
      </c>
      <c r="F13" s="98">
        <v>30</v>
      </c>
      <c r="G13" s="98"/>
      <c r="H13" s="121">
        <f t="shared" si="0"/>
        <v>0</v>
      </c>
      <c r="I13" s="133">
        <f t="shared" si="1"/>
        <v>0</v>
      </c>
      <c r="J13" s="75"/>
      <c r="K13" s="75"/>
      <c r="L13" s="75"/>
      <c r="M13" s="75"/>
      <c r="N13" s="75"/>
      <c r="O13" s="75"/>
      <c r="P13" s="75"/>
      <c r="Q13" s="75"/>
    </row>
    <row r="14" spans="1:18" s="73" customFormat="1" ht="45" outlineLevel="1" x14ac:dyDescent="0.2">
      <c r="A14" s="132" t="s">
        <v>55</v>
      </c>
      <c r="B14" s="128" t="s">
        <v>51</v>
      </c>
      <c r="C14" s="130" t="s">
        <v>371</v>
      </c>
      <c r="D14" s="96" t="s">
        <v>216</v>
      </c>
      <c r="E14" s="97" t="s">
        <v>42</v>
      </c>
      <c r="F14" s="98">
        <v>10</v>
      </c>
      <c r="G14" s="98"/>
      <c r="H14" s="121">
        <f t="shared" si="0"/>
        <v>0</v>
      </c>
      <c r="I14" s="133">
        <f t="shared" si="1"/>
        <v>0</v>
      </c>
      <c r="J14" s="75"/>
      <c r="K14" s="75"/>
      <c r="L14" s="75"/>
      <c r="M14" s="75"/>
      <c r="N14" s="75"/>
      <c r="O14" s="75"/>
      <c r="P14" s="75"/>
      <c r="Q14" s="75"/>
    </row>
    <row r="15" spans="1:18" s="73" customFormat="1" ht="45" outlineLevel="1" x14ac:dyDescent="0.2">
      <c r="A15" s="132" t="s">
        <v>56</v>
      </c>
      <c r="B15" s="128" t="s">
        <v>51</v>
      </c>
      <c r="C15" s="130" t="s">
        <v>371</v>
      </c>
      <c r="D15" s="96" t="s">
        <v>217</v>
      </c>
      <c r="E15" s="97" t="s">
        <v>42</v>
      </c>
      <c r="F15" s="98">
        <v>11</v>
      </c>
      <c r="G15" s="98"/>
      <c r="H15" s="121">
        <f t="shared" si="0"/>
        <v>0</v>
      </c>
      <c r="I15" s="133">
        <f t="shared" si="1"/>
        <v>0</v>
      </c>
      <c r="J15" s="75"/>
      <c r="K15" s="75"/>
      <c r="L15" s="75"/>
      <c r="M15" s="75"/>
      <c r="N15" s="75"/>
      <c r="O15" s="75"/>
      <c r="P15" s="75"/>
      <c r="Q15" s="75"/>
    </row>
    <row r="16" spans="1:18" s="73" customFormat="1" ht="45" outlineLevel="1" x14ac:dyDescent="0.2">
      <c r="A16" s="132" t="s">
        <v>147</v>
      </c>
      <c r="B16" s="128" t="s">
        <v>51</v>
      </c>
      <c r="C16" s="130" t="s">
        <v>372</v>
      </c>
      <c r="D16" s="96" t="s">
        <v>219</v>
      </c>
      <c r="E16" s="97" t="s">
        <v>42</v>
      </c>
      <c r="F16" s="98">
        <v>14</v>
      </c>
      <c r="G16" s="98"/>
      <c r="H16" s="121">
        <f t="shared" si="0"/>
        <v>0</v>
      </c>
      <c r="I16" s="133">
        <f t="shared" si="1"/>
        <v>0</v>
      </c>
      <c r="J16" s="75"/>
      <c r="K16" s="75"/>
      <c r="L16" s="75"/>
      <c r="M16" s="75"/>
      <c r="N16" s="75"/>
      <c r="O16" s="75"/>
      <c r="P16" s="75"/>
      <c r="Q16" s="75"/>
    </row>
    <row r="17" spans="1:17" s="73" customFormat="1" ht="45" outlineLevel="1" x14ac:dyDescent="0.2">
      <c r="A17" s="132" t="s">
        <v>148</v>
      </c>
      <c r="B17" s="128" t="s">
        <v>51</v>
      </c>
      <c r="C17" s="130" t="s">
        <v>372</v>
      </c>
      <c r="D17" s="96" t="s">
        <v>220</v>
      </c>
      <c r="E17" s="97" t="s">
        <v>42</v>
      </c>
      <c r="F17" s="98">
        <v>14</v>
      </c>
      <c r="G17" s="98"/>
      <c r="H17" s="121">
        <f t="shared" si="0"/>
        <v>0</v>
      </c>
      <c r="I17" s="133">
        <f t="shared" si="1"/>
        <v>0</v>
      </c>
      <c r="J17" s="75"/>
      <c r="K17" s="75"/>
      <c r="L17" s="75"/>
      <c r="M17" s="75"/>
      <c r="N17" s="75"/>
      <c r="O17" s="75"/>
      <c r="P17" s="75"/>
      <c r="Q17" s="75"/>
    </row>
    <row r="18" spans="1:17" s="73" customFormat="1" ht="45" outlineLevel="1" x14ac:dyDescent="0.2">
      <c r="A18" s="132" t="s">
        <v>149</v>
      </c>
      <c r="B18" s="128" t="s">
        <v>51</v>
      </c>
      <c r="C18" s="130" t="s">
        <v>372</v>
      </c>
      <c r="D18" s="96" t="s">
        <v>221</v>
      </c>
      <c r="E18" s="97" t="s">
        <v>42</v>
      </c>
      <c r="F18" s="98">
        <v>14</v>
      </c>
      <c r="G18" s="98"/>
      <c r="H18" s="121">
        <f t="shared" si="0"/>
        <v>0</v>
      </c>
      <c r="I18" s="133">
        <f t="shared" si="1"/>
        <v>0</v>
      </c>
      <c r="J18" s="75"/>
      <c r="K18" s="75"/>
      <c r="L18" s="75"/>
      <c r="M18" s="75"/>
      <c r="N18" s="75"/>
      <c r="O18" s="75"/>
      <c r="P18" s="75"/>
      <c r="Q18" s="75"/>
    </row>
    <row r="19" spans="1:17" s="73" customFormat="1" ht="45" outlineLevel="1" x14ac:dyDescent="0.2">
      <c r="A19" s="132" t="s">
        <v>150</v>
      </c>
      <c r="B19" s="128" t="s">
        <v>146</v>
      </c>
      <c r="C19" s="120"/>
      <c r="D19" s="96" t="s">
        <v>237</v>
      </c>
      <c r="E19" s="97" t="s">
        <v>42</v>
      </c>
      <c r="F19" s="98">
        <v>38</v>
      </c>
      <c r="G19" s="98"/>
      <c r="H19" s="121">
        <f t="shared" si="0"/>
        <v>0</v>
      </c>
      <c r="I19" s="133">
        <f t="shared" si="1"/>
        <v>0</v>
      </c>
      <c r="J19" s="75"/>
      <c r="K19" s="75"/>
      <c r="L19" s="75"/>
      <c r="M19" s="75"/>
      <c r="N19" s="75"/>
      <c r="O19" s="75"/>
      <c r="P19" s="75"/>
      <c r="Q19" s="75"/>
    </row>
    <row r="20" spans="1:17" s="73" customFormat="1" ht="45" outlineLevel="1" x14ac:dyDescent="0.2">
      <c r="A20" s="132" t="s">
        <v>151</v>
      </c>
      <c r="B20" s="128" t="s">
        <v>146</v>
      </c>
      <c r="C20" s="120"/>
      <c r="D20" s="96" t="s">
        <v>65</v>
      </c>
      <c r="E20" s="97" t="s">
        <v>42</v>
      </c>
      <c r="F20" s="98">
        <v>113</v>
      </c>
      <c r="G20" s="98"/>
      <c r="H20" s="121">
        <f t="shared" si="0"/>
        <v>0</v>
      </c>
      <c r="I20" s="133">
        <f t="shared" si="1"/>
        <v>0</v>
      </c>
      <c r="J20" s="75"/>
      <c r="K20" s="75"/>
      <c r="L20" s="75"/>
      <c r="M20" s="75"/>
      <c r="N20" s="75"/>
      <c r="O20" s="75"/>
      <c r="P20" s="75"/>
      <c r="Q20" s="75"/>
    </row>
    <row r="21" spans="1:17" s="73" customFormat="1" ht="45" outlineLevel="1" x14ac:dyDescent="0.2">
      <c r="A21" s="132" t="s">
        <v>152</v>
      </c>
      <c r="B21" s="128" t="s">
        <v>146</v>
      </c>
      <c r="C21" s="120"/>
      <c r="D21" s="96" t="s">
        <v>66</v>
      </c>
      <c r="E21" s="97" t="s">
        <v>42</v>
      </c>
      <c r="F21" s="98">
        <v>12</v>
      </c>
      <c r="G21" s="98"/>
      <c r="H21" s="121">
        <f t="shared" si="0"/>
        <v>0</v>
      </c>
      <c r="I21" s="133">
        <f t="shared" si="1"/>
        <v>0</v>
      </c>
      <c r="J21" s="75"/>
      <c r="K21" s="75"/>
      <c r="L21" s="75"/>
      <c r="M21" s="75"/>
      <c r="N21" s="75"/>
      <c r="O21" s="75"/>
      <c r="P21" s="75"/>
      <c r="Q21" s="75"/>
    </row>
    <row r="22" spans="1:17" s="73" customFormat="1" ht="45" outlineLevel="1" x14ac:dyDescent="0.2">
      <c r="A22" s="132" t="s">
        <v>153</v>
      </c>
      <c r="B22" s="128" t="s">
        <v>146</v>
      </c>
      <c r="C22" s="120"/>
      <c r="D22" s="96" t="s">
        <v>67</v>
      </c>
      <c r="E22" s="97" t="s">
        <v>42</v>
      </c>
      <c r="F22" s="98">
        <v>26</v>
      </c>
      <c r="G22" s="98"/>
      <c r="H22" s="121">
        <f t="shared" si="0"/>
        <v>0</v>
      </c>
      <c r="I22" s="133">
        <f t="shared" si="1"/>
        <v>0</v>
      </c>
      <c r="J22" s="75"/>
      <c r="K22" s="75"/>
      <c r="L22" s="75"/>
      <c r="M22" s="75"/>
      <c r="N22" s="75"/>
      <c r="O22" s="75"/>
      <c r="P22" s="75"/>
      <c r="Q22" s="75"/>
    </row>
    <row r="23" spans="1:17" s="73" customFormat="1" ht="45" outlineLevel="1" x14ac:dyDescent="0.2">
      <c r="A23" s="132" t="s">
        <v>154</v>
      </c>
      <c r="B23" s="128" t="s">
        <v>146</v>
      </c>
      <c r="C23" s="120"/>
      <c r="D23" s="96" t="s">
        <v>226</v>
      </c>
      <c r="E23" s="97" t="s">
        <v>42</v>
      </c>
      <c r="F23" s="98">
        <v>10</v>
      </c>
      <c r="G23" s="98"/>
      <c r="H23" s="121">
        <f t="shared" ref="H23" si="2">G23+G23*$I$6</f>
        <v>0</v>
      </c>
      <c r="I23" s="133">
        <f t="shared" ref="I23" si="3">H23*F23</f>
        <v>0</v>
      </c>
      <c r="J23" s="75"/>
      <c r="K23" s="75"/>
      <c r="L23" s="75"/>
      <c r="M23" s="75"/>
      <c r="N23" s="75"/>
      <c r="O23" s="75"/>
      <c r="P23" s="75"/>
      <c r="Q23" s="75"/>
    </row>
    <row r="24" spans="1:17" s="73" customFormat="1" ht="60" outlineLevel="1" x14ac:dyDescent="0.2">
      <c r="A24" s="132" t="s">
        <v>155</v>
      </c>
      <c r="B24" s="128" t="s">
        <v>146</v>
      </c>
      <c r="C24" s="120"/>
      <c r="D24" s="96" t="s">
        <v>69</v>
      </c>
      <c r="E24" s="97" t="s">
        <v>42</v>
      </c>
      <c r="F24" s="98">
        <v>7</v>
      </c>
      <c r="G24" s="98"/>
      <c r="H24" s="121">
        <f t="shared" si="0"/>
        <v>0</v>
      </c>
      <c r="I24" s="133">
        <f t="shared" si="1"/>
        <v>0</v>
      </c>
      <c r="J24" s="75"/>
      <c r="K24" s="75"/>
      <c r="L24" s="75"/>
      <c r="M24" s="75"/>
      <c r="N24" s="75"/>
      <c r="O24" s="75"/>
      <c r="P24" s="75"/>
      <c r="Q24" s="75"/>
    </row>
    <row r="25" spans="1:17" s="73" customFormat="1" ht="60" outlineLevel="1" x14ac:dyDescent="0.2">
      <c r="A25" s="132" t="s">
        <v>156</v>
      </c>
      <c r="B25" s="128" t="s">
        <v>51</v>
      </c>
      <c r="C25" s="130" t="s">
        <v>374</v>
      </c>
      <c r="D25" s="96" t="s">
        <v>238</v>
      </c>
      <c r="E25" s="97" t="s">
        <v>42</v>
      </c>
      <c r="F25" s="98">
        <v>7</v>
      </c>
      <c r="G25" s="98"/>
      <c r="H25" s="121">
        <f t="shared" si="0"/>
        <v>0</v>
      </c>
      <c r="I25" s="133">
        <f t="shared" si="1"/>
        <v>0</v>
      </c>
      <c r="J25" s="75"/>
      <c r="K25" s="75"/>
      <c r="L25" s="75"/>
      <c r="M25" s="75"/>
      <c r="N25" s="75"/>
      <c r="O25" s="75"/>
      <c r="P25" s="75"/>
      <c r="Q25" s="75"/>
    </row>
    <row r="26" spans="1:17" s="73" customFormat="1" ht="30" outlineLevel="1" x14ac:dyDescent="0.2">
      <c r="A26" s="132" t="s">
        <v>157</v>
      </c>
      <c r="B26" s="128" t="s">
        <v>146</v>
      </c>
      <c r="C26" s="120"/>
      <c r="D26" s="96" t="s">
        <v>71</v>
      </c>
      <c r="E26" s="97" t="s">
        <v>42</v>
      </c>
      <c r="F26" s="98">
        <v>7</v>
      </c>
      <c r="G26" s="98"/>
      <c r="H26" s="121">
        <f t="shared" si="0"/>
        <v>0</v>
      </c>
      <c r="I26" s="133">
        <f t="shared" si="1"/>
        <v>0</v>
      </c>
      <c r="J26" s="75"/>
      <c r="K26" s="75"/>
      <c r="L26" s="75"/>
      <c r="M26" s="75"/>
      <c r="N26" s="75"/>
      <c r="O26" s="75"/>
      <c r="P26" s="75"/>
      <c r="Q26" s="75"/>
    </row>
    <row r="27" spans="1:17" s="73" customFormat="1" ht="15" outlineLevel="1" x14ac:dyDescent="0.2">
      <c r="A27" s="132" t="s">
        <v>158</v>
      </c>
      <c r="B27" s="128" t="s">
        <v>146</v>
      </c>
      <c r="C27" s="120"/>
      <c r="D27" s="96" t="s">
        <v>76</v>
      </c>
      <c r="E27" s="97" t="s">
        <v>79</v>
      </c>
      <c r="F27" s="98">
        <v>3</v>
      </c>
      <c r="G27" s="98"/>
      <c r="H27" s="121">
        <f t="shared" si="0"/>
        <v>0</v>
      </c>
      <c r="I27" s="133">
        <f t="shared" si="1"/>
        <v>0</v>
      </c>
      <c r="J27" s="75"/>
      <c r="K27" s="75"/>
      <c r="L27" s="75"/>
      <c r="M27" s="75"/>
      <c r="N27" s="75"/>
      <c r="O27" s="75"/>
      <c r="P27" s="75"/>
      <c r="Q27" s="75"/>
    </row>
    <row r="28" spans="1:17" s="73" customFormat="1" ht="15" outlineLevel="1" x14ac:dyDescent="0.2">
      <c r="A28" s="132" t="s">
        <v>159</v>
      </c>
      <c r="B28" s="128" t="s">
        <v>146</v>
      </c>
      <c r="C28" s="120"/>
      <c r="D28" s="96" t="s">
        <v>77</v>
      </c>
      <c r="E28" s="97" t="s">
        <v>79</v>
      </c>
      <c r="F28" s="98">
        <v>5</v>
      </c>
      <c r="G28" s="98"/>
      <c r="H28" s="121">
        <f t="shared" si="0"/>
        <v>0</v>
      </c>
      <c r="I28" s="133">
        <f t="shared" si="1"/>
        <v>0</v>
      </c>
      <c r="J28" s="75"/>
      <c r="K28" s="75"/>
      <c r="L28" s="75"/>
      <c r="M28" s="75"/>
      <c r="N28" s="75"/>
      <c r="O28" s="75"/>
      <c r="P28" s="75"/>
      <c r="Q28" s="75"/>
    </row>
    <row r="29" spans="1:17" s="73" customFormat="1" ht="15" outlineLevel="1" x14ac:dyDescent="0.2">
      <c r="A29" s="132" t="s">
        <v>160</v>
      </c>
      <c r="B29" s="128" t="s">
        <v>51</v>
      </c>
      <c r="C29" s="130" t="s">
        <v>375</v>
      </c>
      <c r="D29" s="96" t="s">
        <v>239</v>
      </c>
      <c r="E29" s="97" t="s">
        <v>79</v>
      </c>
      <c r="F29" s="98">
        <v>3</v>
      </c>
      <c r="G29" s="98"/>
      <c r="H29" s="121">
        <f t="shared" si="0"/>
        <v>0</v>
      </c>
      <c r="I29" s="133">
        <f t="shared" si="1"/>
        <v>0</v>
      </c>
      <c r="J29" s="75"/>
      <c r="K29" s="75"/>
      <c r="L29" s="75"/>
      <c r="M29" s="75"/>
      <c r="N29" s="75"/>
      <c r="O29" s="75"/>
      <c r="P29" s="75"/>
      <c r="Q29" s="75"/>
    </row>
    <row r="30" spans="1:17" s="73" customFormat="1" ht="15" outlineLevel="1" x14ac:dyDescent="0.2">
      <c r="A30" s="132" t="s">
        <v>161</v>
      </c>
      <c r="B30" s="128" t="s">
        <v>146</v>
      </c>
      <c r="C30" s="120"/>
      <c r="D30" s="96" t="s">
        <v>78</v>
      </c>
      <c r="E30" s="97" t="s">
        <v>79</v>
      </c>
      <c r="F30" s="98">
        <v>9</v>
      </c>
      <c r="G30" s="98"/>
      <c r="H30" s="121">
        <f t="shared" si="0"/>
        <v>0</v>
      </c>
      <c r="I30" s="133">
        <f t="shared" si="1"/>
        <v>0</v>
      </c>
      <c r="J30" s="75"/>
      <c r="K30" s="75"/>
      <c r="L30" s="75"/>
      <c r="M30" s="75"/>
      <c r="N30" s="75"/>
      <c r="O30" s="75"/>
      <c r="P30" s="75"/>
      <c r="Q30" s="75"/>
    </row>
    <row r="31" spans="1:17" s="73" customFormat="1" ht="15" outlineLevel="1" x14ac:dyDescent="0.2">
      <c r="A31" s="132" t="s">
        <v>162</v>
      </c>
      <c r="B31" s="128" t="s">
        <v>146</v>
      </c>
      <c r="C31" s="120"/>
      <c r="D31" s="96" t="s">
        <v>211</v>
      </c>
      <c r="E31" s="97" t="s">
        <v>79</v>
      </c>
      <c r="F31" s="98">
        <v>3</v>
      </c>
      <c r="G31" s="98"/>
      <c r="H31" s="121">
        <f t="shared" ref="H31" si="4">G31+G31*$I$6</f>
        <v>0</v>
      </c>
      <c r="I31" s="133">
        <f t="shared" ref="I31" si="5">H31*F31</f>
        <v>0</v>
      </c>
      <c r="J31" s="75"/>
      <c r="K31" s="75"/>
      <c r="L31" s="75"/>
      <c r="M31" s="75"/>
      <c r="N31" s="75"/>
      <c r="O31" s="75"/>
      <c r="P31" s="75"/>
      <c r="Q31" s="75"/>
    </row>
    <row r="32" spans="1:17" s="73" customFormat="1" ht="30" outlineLevel="1" x14ac:dyDescent="0.2">
      <c r="A32" s="132" t="s">
        <v>163</v>
      </c>
      <c r="B32" s="128" t="s">
        <v>146</v>
      </c>
      <c r="C32" s="120"/>
      <c r="D32" s="96" t="s">
        <v>227</v>
      </c>
      <c r="E32" s="97" t="s">
        <v>79</v>
      </c>
      <c r="F32" s="98">
        <v>2</v>
      </c>
      <c r="G32" s="98"/>
      <c r="H32" s="121">
        <f t="shared" si="0"/>
        <v>0</v>
      </c>
      <c r="I32" s="133">
        <f t="shared" si="1"/>
        <v>0</v>
      </c>
      <c r="J32" s="75"/>
      <c r="K32" s="75"/>
      <c r="L32" s="75"/>
      <c r="M32" s="75"/>
      <c r="N32" s="75"/>
      <c r="O32" s="75"/>
      <c r="P32" s="75"/>
      <c r="Q32" s="75"/>
    </row>
    <row r="33" spans="1:17" s="73" customFormat="1" ht="15" outlineLevel="1" x14ac:dyDescent="0.2">
      <c r="A33" s="132" t="s">
        <v>164</v>
      </c>
      <c r="B33" s="128" t="s">
        <v>146</v>
      </c>
      <c r="C33" s="120"/>
      <c r="D33" s="96" t="s">
        <v>81</v>
      </c>
      <c r="E33" s="97" t="s">
        <v>79</v>
      </c>
      <c r="F33" s="98">
        <v>50</v>
      </c>
      <c r="G33" s="98"/>
      <c r="H33" s="121">
        <f t="shared" si="0"/>
        <v>0</v>
      </c>
      <c r="I33" s="133">
        <f t="shared" si="1"/>
        <v>0</v>
      </c>
      <c r="J33" s="75"/>
      <c r="K33" s="75"/>
      <c r="L33" s="75"/>
      <c r="M33" s="75"/>
      <c r="N33" s="75"/>
      <c r="O33" s="75"/>
      <c r="P33" s="75"/>
      <c r="Q33" s="75"/>
    </row>
    <row r="34" spans="1:17" s="73" customFormat="1" ht="15" outlineLevel="1" x14ac:dyDescent="0.2">
      <c r="A34" s="132" t="s">
        <v>165</v>
      </c>
      <c r="B34" s="128" t="s">
        <v>146</v>
      </c>
      <c r="C34" s="120"/>
      <c r="D34" s="96" t="s">
        <v>84</v>
      </c>
      <c r="E34" s="97" t="s">
        <v>79</v>
      </c>
      <c r="F34" s="98">
        <v>2</v>
      </c>
      <c r="G34" s="98"/>
      <c r="H34" s="121">
        <f t="shared" si="0"/>
        <v>0</v>
      </c>
      <c r="I34" s="133">
        <f t="shared" si="1"/>
        <v>0</v>
      </c>
      <c r="J34" s="75"/>
      <c r="K34" s="75"/>
      <c r="L34" s="75"/>
      <c r="M34" s="75"/>
      <c r="N34" s="75"/>
      <c r="O34" s="75"/>
      <c r="P34" s="75"/>
      <c r="Q34" s="75"/>
    </row>
    <row r="35" spans="1:17" s="73" customFormat="1" ht="15" outlineLevel="1" x14ac:dyDescent="0.2">
      <c r="A35" s="132" t="s">
        <v>166</v>
      </c>
      <c r="B35" s="128" t="s">
        <v>146</v>
      </c>
      <c r="C35" s="120"/>
      <c r="D35" s="96" t="s">
        <v>85</v>
      </c>
      <c r="E35" s="97" t="s">
        <v>79</v>
      </c>
      <c r="F35" s="98">
        <v>3</v>
      </c>
      <c r="G35" s="98"/>
      <c r="H35" s="121">
        <f t="shared" si="0"/>
        <v>0</v>
      </c>
      <c r="I35" s="133">
        <f t="shared" si="1"/>
        <v>0</v>
      </c>
      <c r="J35" s="75"/>
      <c r="K35" s="75"/>
      <c r="L35" s="75"/>
      <c r="M35" s="75"/>
      <c r="N35" s="75"/>
      <c r="O35" s="75"/>
      <c r="P35" s="75"/>
      <c r="Q35" s="75"/>
    </row>
    <row r="36" spans="1:17" s="73" customFormat="1" ht="15" outlineLevel="1" x14ac:dyDescent="0.2">
      <c r="A36" s="132" t="s">
        <v>167</v>
      </c>
      <c r="B36" s="128" t="s">
        <v>51</v>
      </c>
      <c r="C36" s="130" t="s">
        <v>386</v>
      </c>
      <c r="D36" s="96" t="s">
        <v>240</v>
      </c>
      <c r="E36" s="97" t="s">
        <v>79</v>
      </c>
      <c r="F36" s="98">
        <v>2</v>
      </c>
      <c r="G36" s="98"/>
      <c r="H36" s="121">
        <f t="shared" si="0"/>
        <v>0</v>
      </c>
      <c r="I36" s="133">
        <f t="shared" si="1"/>
        <v>0</v>
      </c>
      <c r="J36" s="75"/>
      <c r="K36" s="75"/>
      <c r="L36" s="75"/>
      <c r="M36" s="75"/>
      <c r="N36" s="75"/>
      <c r="O36" s="75"/>
      <c r="P36" s="75"/>
      <c r="Q36" s="75"/>
    </row>
    <row r="37" spans="1:17" s="73" customFormat="1" ht="15" outlineLevel="1" x14ac:dyDescent="0.2">
      <c r="A37" s="132" t="s">
        <v>168</v>
      </c>
      <c r="B37" s="128" t="s">
        <v>146</v>
      </c>
      <c r="C37" s="120"/>
      <c r="D37" s="96" t="s">
        <v>86</v>
      </c>
      <c r="E37" s="97" t="s">
        <v>79</v>
      </c>
      <c r="F37" s="98">
        <v>2</v>
      </c>
      <c r="G37" s="98"/>
      <c r="H37" s="121">
        <f t="shared" si="0"/>
        <v>0</v>
      </c>
      <c r="I37" s="133">
        <f t="shared" si="1"/>
        <v>0</v>
      </c>
      <c r="J37" s="75"/>
      <c r="K37" s="75"/>
      <c r="L37" s="75"/>
      <c r="M37" s="75"/>
      <c r="N37" s="75"/>
      <c r="O37" s="75"/>
      <c r="P37" s="75"/>
      <c r="Q37" s="75"/>
    </row>
    <row r="38" spans="1:17" s="73" customFormat="1" ht="15" outlineLevel="1" x14ac:dyDescent="0.2">
      <c r="A38" s="132" t="s">
        <v>169</v>
      </c>
      <c r="B38" s="128" t="s">
        <v>146</v>
      </c>
      <c r="C38" s="120"/>
      <c r="D38" s="96" t="s">
        <v>241</v>
      </c>
      <c r="E38" s="97" t="s">
        <v>79</v>
      </c>
      <c r="F38" s="98">
        <v>1</v>
      </c>
      <c r="G38" s="98"/>
      <c r="H38" s="121">
        <f t="shared" si="0"/>
        <v>0</v>
      </c>
      <c r="I38" s="133">
        <f t="shared" si="1"/>
        <v>0</v>
      </c>
      <c r="J38" s="75"/>
      <c r="K38" s="75"/>
      <c r="L38" s="75"/>
      <c r="M38" s="75"/>
      <c r="N38" s="75"/>
      <c r="O38" s="75"/>
      <c r="P38" s="75"/>
      <c r="Q38" s="75"/>
    </row>
    <row r="39" spans="1:17" s="73" customFormat="1" ht="30" outlineLevel="1" x14ac:dyDescent="0.2">
      <c r="A39" s="132" t="s">
        <v>170</v>
      </c>
      <c r="B39" s="128" t="s">
        <v>146</v>
      </c>
      <c r="C39" s="120"/>
      <c r="D39" s="96" t="s">
        <v>89</v>
      </c>
      <c r="E39" s="97" t="s">
        <v>79</v>
      </c>
      <c r="F39" s="98">
        <v>2</v>
      </c>
      <c r="G39" s="98"/>
      <c r="H39" s="121">
        <f t="shared" si="0"/>
        <v>0</v>
      </c>
      <c r="I39" s="133">
        <f t="shared" si="1"/>
        <v>0</v>
      </c>
      <c r="J39" s="75"/>
      <c r="K39" s="75"/>
      <c r="L39" s="75"/>
      <c r="M39" s="75"/>
      <c r="N39" s="75"/>
      <c r="O39" s="75"/>
      <c r="P39" s="75"/>
      <c r="Q39" s="75"/>
    </row>
    <row r="40" spans="1:17" s="73" customFormat="1" ht="30" outlineLevel="1" x14ac:dyDescent="0.2">
      <c r="A40" s="132" t="s">
        <v>171</v>
      </c>
      <c r="B40" s="128" t="s">
        <v>146</v>
      </c>
      <c r="C40" s="120"/>
      <c r="D40" s="96" t="s">
        <v>242</v>
      </c>
      <c r="E40" s="97" t="s">
        <v>79</v>
      </c>
      <c r="F40" s="98">
        <v>1</v>
      </c>
      <c r="G40" s="98"/>
      <c r="H40" s="121">
        <f t="shared" ref="H40" si="6">G40+G40*$I$6</f>
        <v>0</v>
      </c>
      <c r="I40" s="133">
        <f t="shared" ref="I40" si="7">H40*F40</f>
        <v>0</v>
      </c>
      <c r="J40" s="75"/>
      <c r="K40" s="75"/>
      <c r="L40" s="75"/>
      <c r="M40" s="75"/>
      <c r="N40" s="75"/>
      <c r="O40" s="75"/>
      <c r="P40" s="75"/>
      <c r="Q40" s="75"/>
    </row>
    <row r="41" spans="1:17" s="73" customFormat="1" ht="15" outlineLevel="1" x14ac:dyDescent="0.2">
      <c r="A41" s="132" t="s">
        <v>172</v>
      </c>
      <c r="B41" s="128" t="s">
        <v>146</v>
      </c>
      <c r="C41" s="120"/>
      <c r="D41" s="96" t="s">
        <v>243</v>
      </c>
      <c r="E41" s="97" t="s">
        <v>79</v>
      </c>
      <c r="F41" s="98">
        <v>1</v>
      </c>
      <c r="G41" s="98"/>
      <c r="H41" s="121">
        <f t="shared" ref="H41" si="8">G41+G41*$I$6</f>
        <v>0</v>
      </c>
      <c r="I41" s="133">
        <f t="shared" ref="I41" si="9">H41*F41</f>
        <v>0</v>
      </c>
      <c r="J41" s="75"/>
      <c r="K41" s="75"/>
      <c r="L41" s="75"/>
      <c r="M41" s="75"/>
      <c r="N41" s="75"/>
      <c r="O41" s="75"/>
      <c r="P41" s="75"/>
      <c r="Q41" s="75"/>
    </row>
    <row r="42" spans="1:17" s="73" customFormat="1" ht="15" outlineLevel="1" x14ac:dyDescent="0.2">
      <c r="A42" s="132" t="s">
        <v>173</v>
      </c>
      <c r="B42" s="128" t="s">
        <v>146</v>
      </c>
      <c r="C42" s="120"/>
      <c r="D42" s="96" t="s">
        <v>91</v>
      </c>
      <c r="E42" s="97" t="s">
        <v>79</v>
      </c>
      <c r="F42" s="98">
        <v>2</v>
      </c>
      <c r="G42" s="98"/>
      <c r="H42" s="121">
        <f t="shared" si="0"/>
        <v>0</v>
      </c>
      <c r="I42" s="133">
        <f t="shared" si="1"/>
        <v>0</v>
      </c>
      <c r="J42" s="75"/>
      <c r="K42" s="75"/>
      <c r="L42" s="75"/>
      <c r="M42" s="75"/>
      <c r="N42" s="75"/>
      <c r="O42" s="75"/>
      <c r="P42" s="75"/>
      <c r="Q42" s="75"/>
    </row>
    <row r="43" spans="1:17" s="73" customFormat="1" ht="15" outlineLevel="1" x14ac:dyDescent="0.2">
      <c r="A43" s="132" t="s">
        <v>174</v>
      </c>
      <c r="B43" s="128" t="s">
        <v>146</v>
      </c>
      <c r="C43" s="120"/>
      <c r="D43" s="96" t="s">
        <v>92</v>
      </c>
      <c r="E43" s="97" t="s">
        <v>79</v>
      </c>
      <c r="F43" s="98">
        <v>3</v>
      </c>
      <c r="G43" s="98"/>
      <c r="H43" s="121">
        <f t="shared" si="0"/>
        <v>0</v>
      </c>
      <c r="I43" s="133">
        <f t="shared" si="1"/>
        <v>0</v>
      </c>
      <c r="J43" s="75"/>
      <c r="K43" s="75"/>
      <c r="L43" s="75"/>
      <c r="M43" s="75"/>
      <c r="N43" s="75"/>
      <c r="O43" s="75"/>
      <c r="P43" s="75"/>
      <c r="Q43" s="75"/>
    </row>
    <row r="44" spans="1:17" s="73" customFormat="1" ht="15" outlineLevel="1" x14ac:dyDescent="0.2">
      <c r="A44" s="132" t="s">
        <v>175</v>
      </c>
      <c r="B44" s="128" t="s">
        <v>146</v>
      </c>
      <c r="C44" s="120"/>
      <c r="D44" s="96" t="s">
        <v>244</v>
      </c>
      <c r="E44" s="97" t="s">
        <v>79</v>
      </c>
      <c r="F44" s="98">
        <v>2</v>
      </c>
      <c r="G44" s="98"/>
      <c r="H44" s="121">
        <f t="shared" si="0"/>
        <v>0</v>
      </c>
      <c r="I44" s="133">
        <f t="shared" si="1"/>
        <v>0</v>
      </c>
      <c r="J44" s="75"/>
      <c r="K44" s="75"/>
      <c r="L44" s="75"/>
      <c r="M44" s="75"/>
      <c r="N44" s="75"/>
      <c r="O44" s="75"/>
      <c r="P44" s="75"/>
      <c r="Q44" s="75"/>
    </row>
    <row r="45" spans="1:17" s="73" customFormat="1" ht="15" outlineLevel="1" x14ac:dyDescent="0.2">
      <c r="A45" s="132" t="s">
        <v>176</v>
      </c>
      <c r="B45" s="128" t="s">
        <v>146</v>
      </c>
      <c r="C45" s="120"/>
      <c r="D45" s="96" t="s">
        <v>245</v>
      </c>
      <c r="E45" s="97" t="s">
        <v>79</v>
      </c>
      <c r="F45" s="98">
        <v>1</v>
      </c>
      <c r="G45" s="98"/>
      <c r="H45" s="121">
        <f t="shared" si="0"/>
        <v>0</v>
      </c>
      <c r="I45" s="133">
        <f t="shared" si="1"/>
        <v>0</v>
      </c>
      <c r="J45" s="75"/>
      <c r="K45" s="75"/>
      <c r="L45" s="75"/>
      <c r="M45" s="75"/>
      <c r="N45" s="75"/>
      <c r="O45" s="75"/>
      <c r="P45" s="75"/>
      <c r="Q45" s="75"/>
    </row>
    <row r="46" spans="1:17" s="73" customFormat="1" ht="15" outlineLevel="1" x14ac:dyDescent="0.2">
      <c r="A46" s="132" t="s">
        <v>177</v>
      </c>
      <c r="B46" s="128" t="s">
        <v>146</v>
      </c>
      <c r="C46" s="120"/>
      <c r="D46" s="129" t="s">
        <v>246</v>
      </c>
      <c r="E46" s="97" t="s">
        <v>79</v>
      </c>
      <c r="F46" s="98">
        <v>1</v>
      </c>
      <c r="G46" s="98"/>
      <c r="H46" s="121">
        <f t="shared" si="0"/>
        <v>0</v>
      </c>
      <c r="I46" s="133">
        <f t="shared" si="1"/>
        <v>0</v>
      </c>
      <c r="J46" s="75"/>
      <c r="K46" s="75"/>
      <c r="L46" s="75"/>
      <c r="M46" s="75"/>
      <c r="N46" s="75"/>
      <c r="O46" s="75"/>
      <c r="P46" s="75"/>
      <c r="Q46" s="75"/>
    </row>
    <row r="47" spans="1:17" s="73" customFormat="1" ht="75" outlineLevel="1" x14ac:dyDescent="0.2">
      <c r="A47" s="132" t="s">
        <v>178</v>
      </c>
      <c r="B47" s="128" t="s">
        <v>146</v>
      </c>
      <c r="C47" s="120"/>
      <c r="D47" s="129" t="s">
        <v>229</v>
      </c>
      <c r="E47" s="97" t="s">
        <v>79</v>
      </c>
      <c r="F47" s="98">
        <v>12</v>
      </c>
      <c r="G47" s="98"/>
      <c r="H47" s="121">
        <f t="shared" si="0"/>
        <v>0</v>
      </c>
      <c r="I47" s="133">
        <f t="shared" si="1"/>
        <v>0</v>
      </c>
      <c r="J47" s="75"/>
      <c r="K47" s="75"/>
      <c r="L47" s="75"/>
      <c r="M47" s="75"/>
      <c r="N47" s="75"/>
      <c r="O47" s="75"/>
      <c r="P47" s="75"/>
      <c r="Q47" s="75"/>
    </row>
    <row r="48" spans="1:17" s="73" customFormat="1" ht="15" outlineLevel="1" x14ac:dyDescent="0.2">
      <c r="A48" s="132" t="s">
        <v>179</v>
      </c>
      <c r="B48" s="128" t="s">
        <v>146</v>
      </c>
      <c r="C48" s="120"/>
      <c r="D48" s="129" t="s">
        <v>96</v>
      </c>
      <c r="E48" s="97" t="s">
        <v>79</v>
      </c>
      <c r="F48" s="98">
        <v>1</v>
      </c>
      <c r="G48" s="98"/>
      <c r="H48" s="121">
        <f t="shared" si="0"/>
        <v>0</v>
      </c>
      <c r="I48" s="133">
        <f t="shared" si="1"/>
        <v>0</v>
      </c>
      <c r="J48" s="75"/>
      <c r="K48" s="75"/>
      <c r="L48" s="75"/>
      <c r="M48" s="75"/>
      <c r="N48" s="75"/>
      <c r="O48" s="75"/>
      <c r="P48" s="75"/>
      <c r="Q48" s="75"/>
    </row>
    <row r="49" spans="1:17" s="73" customFormat="1" ht="15" outlineLevel="1" x14ac:dyDescent="0.2">
      <c r="A49" s="132" t="s">
        <v>180</v>
      </c>
      <c r="B49" s="128" t="s">
        <v>146</v>
      </c>
      <c r="C49" s="120"/>
      <c r="D49" s="129" t="s">
        <v>97</v>
      </c>
      <c r="E49" s="97" t="s">
        <v>79</v>
      </c>
      <c r="F49" s="98">
        <v>3</v>
      </c>
      <c r="G49" s="98"/>
      <c r="H49" s="121">
        <f t="shared" si="0"/>
        <v>0</v>
      </c>
      <c r="I49" s="133">
        <f t="shared" si="1"/>
        <v>0</v>
      </c>
      <c r="J49" s="75"/>
      <c r="K49" s="75"/>
      <c r="L49" s="75"/>
      <c r="M49" s="75"/>
      <c r="N49" s="75"/>
      <c r="O49" s="75"/>
      <c r="P49" s="75"/>
      <c r="Q49" s="75"/>
    </row>
    <row r="50" spans="1:17" s="73" customFormat="1" ht="15" outlineLevel="1" x14ac:dyDescent="0.2">
      <c r="A50" s="132" t="s">
        <v>181</v>
      </c>
      <c r="B50" s="128" t="s">
        <v>51</v>
      </c>
      <c r="C50" s="130" t="s">
        <v>376</v>
      </c>
      <c r="D50" s="129" t="s">
        <v>247</v>
      </c>
      <c r="E50" s="97" t="s">
        <v>79</v>
      </c>
      <c r="F50" s="98">
        <v>1</v>
      </c>
      <c r="G50" s="98"/>
      <c r="H50" s="121">
        <f t="shared" si="0"/>
        <v>0</v>
      </c>
      <c r="I50" s="133">
        <f t="shared" si="1"/>
        <v>0</v>
      </c>
      <c r="J50" s="75"/>
      <c r="K50" s="75"/>
      <c r="L50" s="75"/>
      <c r="M50" s="75"/>
      <c r="N50" s="75"/>
      <c r="O50" s="75"/>
      <c r="P50" s="75"/>
      <c r="Q50" s="75"/>
    </row>
    <row r="51" spans="1:17" s="73" customFormat="1" ht="15" outlineLevel="1" x14ac:dyDescent="0.2">
      <c r="A51" s="132" t="s">
        <v>182</v>
      </c>
      <c r="B51" s="128" t="s">
        <v>146</v>
      </c>
      <c r="C51" s="120"/>
      <c r="D51" s="129" t="s">
        <v>98</v>
      </c>
      <c r="E51" s="97" t="s">
        <v>79</v>
      </c>
      <c r="F51" s="98">
        <v>4</v>
      </c>
      <c r="G51" s="98"/>
      <c r="H51" s="121">
        <f t="shared" si="0"/>
        <v>0</v>
      </c>
      <c r="I51" s="133">
        <f t="shared" si="1"/>
        <v>0</v>
      </c>
      <c r="J51" s="75"/>
      <c r="K51" s="75"/>
      <c r="L51" s="75"/>
      <c r="M51" s="75"/>
      <c r="N51" s="75"/>
      <c r="O51" s="75"/>
      <c r="P51" s="75"/>
      <c r="Q51" s="75"/>
    </row>
    <row r="52" spans="1:17" s="73" customFormat="1" ht="30" outlineLevel="1" x14ac:dyDescent="0.2">
      <c r="A52" s="132" t="s">
        <v>183</v>
      </c>
      <c r="B52" s="128" t="s">
        <v>146</v>
      </c>
      <c r="C52" s="120"/>
      <c r="D52" s="129" t="s">
        <v>248</v>
      </c>
      <c r="E52" s="97" t="s">
        <v>79</v>
      </c>
      <c r="F52" s="98">
        <v>1</v>
      </c>
      <c r="G52" s="98"/>
      <c r="H52" s="121">
        <f t="shared" ref="H52" si="10">G52+G52*$I$6</f>
        <v>0</v>
      </c>
      <c r="I52" s="133">
        <f t="shared" ref="I52" si="11">H52*F52</f>
        <v>0</v>
      </c>
      <c r="J52" s="75"/>
      <c r="K52" s="75"/>
      <c r="L52" s="75"/>
      <c r="M52" s="75"/>
      <c r="N52" s="75"/>
      <c r="O52" s="75"/>
      <c r="P52" s="75"/>
      <c r="Q52" s="75"/>
    </row>
    <row r="53" spans="1:17" s="73" customFormat="1" ht="30" outlineLevel="1" x14ac:dyDescent="0.2">
      <c r="A53" s="132" t="s">
        <v>184</v>
      </c>
      <c r="B53" s="128" t="s">
        <v>146</v>
      </c>
      <c r="C53" s="120"/>
      <c r="D53" s="129" t="s">
        <v>101</v>
      </c>
      <c r="E53" s="97" t="s">
        <v>79</v>
      </c>
      <c r="F53" s="98">
        <v>2</v>
      </c>
      <c r="G53" s="98"/>
      <c r="H53" s="121">
        <f t="shared" si="0"/>
        <v>0</v>
      </c>
      <c r="I53" s="133">
        <f t="shared" si="1"/>
        <v>0</v>
      </c>
      <c r="J53" s="75"/>
      <c r="K53" s="75"/>
      <c r="L53" s="75"/>
      <c r="M53" s="75"/>
      <c r="N53" s="75"/>
      <c r="O53" s="75"/>
      <c r="P53" s="75"/>
      <c r="Q53" s="75"/>
    </row>
    <row r="54" spans="1:17" s="73" customFormat="1" ht="30" outlineLevel="1" x14ac:dyDescent="0.2">
      <c r="A54" s="132" t="s">
        <v>185</v>
      </c>
      <c r="B54" s="128" t="s">
        <v>146</v>
      </c>
      <c r="C54" s="120"/>
      <c r="D54" s="129" t="s">
        <v>102</v>
      </c>
      <c r="E54" s="97" t="s">
        <v>79</v>
      </c>
      <c r="F54" s="98">
        <v>2</v>
      </c>
      <c r="G54" s="98"/>
      <c r="H54" s="121">
        <f t="shared" si="0"/>
        <v>0</v>
      </c>
      <c r="I54" s="133">
        <f t="shared" si="1"/>
        <v>0</v>
      </c>
      <c r="J54" s="75"/>
      <c r="K54" s="75"/>
      <c r="L54" s="75"/>
      <c r="M54" s="75"/>
      <c r="N54" s="75"/>
      <c r="O54" s="75"/>
      <c r="P54" s="75"/>
      <c r="Q54" s="75"/>
    </row>
    <row r="55" spans="1:17" s="73" customFormat="1" ht="30" outlineLevel="1" x14ac:dyDescent="0.2">
      <c r="A55" s="132" t="s">
        <v>186</v>
      </c>
      <c r="B55" s="128" t="s">
        <v>146</v>
      </c>
      <c r="C55" s="120"/>
      <c r="D55" s="129" t="s">
        <v>249</v>
      </c>
      <c r="E55" s="97" t="s">
        <v>79</v>
      </c>
      <c r="F55" s="98">
        <v>2</v>
      </c>
      <c r="G55" s="98"/>
      <c r="H55" s="121">
        <f t="shared" ref="H55" si="12">G55+G55*$I$6</f>
        <v>0</v>
      </c>
      <c r="I55" s="133">
        <f t="shared" ref="I55" si="13">H55*F55</f>
        <v>0</v>
      </c>
      <c r="J55" s="75"/>
      <c r="K55" s="75"/>
      <c r="L55" s="75"/>
      <c r="M55" s="75"/>
      <c r="N55" s="75"/>
      <c r="O55" s="75"/>
      <c r="P55" s="75"/>
      <c r="Q55" s="75"/>
    </row>
    <row r="56" spans="1:17" s="73" customFormat="1" ht="30" outlineLevel="1" x14ac:dyDescent="0.2">
      <c r="A56" s="132" t="s">
        <v>187</v>
      </c>
      <c r="B56" s="128" t="s">
        <v>146</v>
      </c>
      <c r="C56" s="120"/>
      <c r="D56" s="129" t="s">
        <v>103</v>
      </c>
      <c r="E56" s="97" t="s">
        <v>79</v>
      </c>
      <c r="F56" s="98">
        <v>3</v>
      </c>
      <c r="G56" s="98"/>
      <c r="H56" s="121">
        <f t="shared" si="0"/>
        <v>0</v>
      </c>
      <c r="I56" s="133">
        <f t="shared" si="1"/>
        <v>0</v>
      </c>
      <c r="J56" s="75"/>
      <c r="K56" s="75"/>
      <c r="L56" s="75"/>
      <c r="M56" s="75"/>
      <c r="N56" s="75"/>
      <c r="O56" s="75"/>
      <c r="P56" s="75"/>
      <c r="Q56" s="75"/>
    </row>
    <row r="57" spans="1:17" s="73" customFormat="1" ht="15" outlineLevel="1" x14ac:dyDescent="0.2">
      <c r="A57" s="132" t="s">
        <v>188</v>
      </c>
      <c r="B57" s="128" t="s">
        <v>146</v>
      </c>
      <c r="C57" s="120"/>
      <c r="D57" s="129" t="s">
        <v>106</v>
      </c>
      <c r="E57" s="97" t="s">
        <v>79</v>
      </c>
      <c r="F57" s="98">
        <v>1</v>
      </c>
      <c r="G57" s="98"/>
      <c r="H57" s="121">
        <f t="shared" si="0"/>
        <v>0</v>
      </c>
      <c r="I57" s="133">
        <f t="shared" si="1"/>
        <v>0</v>
      </c>
      <c r="J57" s="75"/>
      <c r="K57" s="75"/>
      <c r="L57" s="75"/>
      <c r="M57" s="75"/>
      <c r="N57" s="75"/>
      <c r="O57" s="75"/>
      <c r="P57" s="75"/>
      <c r="Q57" s="75"/>
    </row>
    <row r="58" spans="1:17" s="73" customFormat="1" ht="30" outlineLevel="1" x14ac:dyDescent="0.2">
      <c r="A58" s="132" t="s">
        <v>189</v>
      </c>
      <c r="B58" s="128" t="s">
        <v>146</v>
      </c>
      <c r="C58" s="120"/>
      <c r="D58" s="129" t="s">
        <v>110</v>
      </c>
      <c r="E58" s="97" t="s">
        <v>79</v>
      </c>
      <c r="F58" s="98">
        <v>4</v>
      </c>
      <c r="G58" s="98"/>
      <c r="H58" s="121">
        <f t="shared" si="0"/>
        <v>0</v>
      </c>
      <c r="I58" s="133">
        <f t="shared" si="1"/>
        <v>0</v>
      </c>
      <c r="J58" s="75"/>
      <c r="K58" s="75"/>
      <c r="L58" s="75"/>
      <c r="M58" s="75"/>
      <c r="N58" s="75"/>
      <c r="O58" s="75"/>
      <c r="P58" s="75"/>
      <c r="Q58" s="75"/>
    </row>
    <row r="59" spans="1:17" s="73" customFormat="1" ht="15" outlineLevel="1" x14ac:dyDescent="0.2">
      <c r="A59" s="132" t="s">
        <v>190</v>
      </c>
      <c r="B59" s="128" t="s">
        <v>51</v>
      </c>
      <c r="C59" s="130" t="s">
        <v>377</v>
      </c>
      <c r="D59" s="129" t="s">
        <v>111</v>
      </c>
      <c r="E59" s="97" t="s">
        <v>79</v>
      </c>
      <c r="F59" s="98">
        <v>2</v>
      </c>
      <c r="G59" s="98"/>
      <c r="H59" s="121">
        <f t="shared" si="0"/>
        <v>0</v>
      </c>
      <c r="I59" s="133">
        <f t="shared" si="1"/>
        <v>0</v>
      </c>
      <c r="J59" s="75"/>
      <c r="K59" s="75"/>
      <c r="L59" s="75"/>
      <c r="M59" s="75"/>
      <c r="N59" s="75"/>
      <c r="O59" s="75"/>
      <c r="P59" s="75"/>
      <c r="Q59" s="75"/>
    </row>
    <row r="60" spans="1:17" s="73" customFormat="1" ht="15" outlineLevel="1" x14ac:dyDescent="0.2">
      <c r="A60" s="132" t="s">
        <v>191</v>
      </c>
      <c r="B60" s="128" t="s">
        <v>146</v>
      </c>
      <c r="C60" s="120"/>
      <c r="D60" s="129" t="s">
        <v>250</v>
      </c>
      <c r="E60" s="97" t="s">
        <v>79</v>
      </c>
      <c r="F60" s="98">
        <v>1</v>
      </c>
      <c r="G60" s="98"/>
      <c r="H60" s="121">
        <f t="shared" si="0"/>
        <v>0</v>
      </c>
      <c r="I60" s="133">
        <f t="shared" si="1"/>
        <v>0</v>
      </c>
      <c r="J60" s="75"/>
      <c r="K60" s="75"/>
      <c r="L60" s="75"/>
      <c r="M60" s="75"/>
      <c r="N60" s="75"/>
      <c r="O60" s="75"/>
      <c r="P60" s="75"/>
      <c r="Q60" s="75"/>
    </row>
    <row r="61" spans="1:17" s="73" customFormat="1" ht="15" outlineLevel="1" x14ac:dyDescent="0.2">
      <c r="A61" s="132" t="s">
        <v>192</v>
      </c>
      <c r="B61" s="128" t="s">
        <v>146</v>
      </c>
      <c r="C61" s="120"/>
      <c r="D61" s="129" t="s">
        <v>251</v>
      </c>
      <c r="E61" s="97" t="s">
        <v>79</v>
      </c>
      <c r="F61" s="98">
        <v>7</v>
      </c>
      <c r="G61" s="98"/>
      <c r="H61" s="121">
        <f t="shared" si="0"/>
        <v>0</v>
      </c>
      <c r="I61" s="133">
        <f t="shared" si="1"/>
        <v>0</v>
      </c>
      <c r="J61" s="75"/>
      <c r="K61" s="75"/>
      <c r="L61" s="75"/>
      <c r="M61" s="75"/>
      <c r="N61" s="75"/>
      <c r="O61" s="75"/>
      <c r="P61" s="75"/>
      <c r="Q61" s="75"/>
    </row>
    <row r="62" spans="1:17" s="73" customFormat="1" ht="15" outlineLevel="1" x14ac:dyDescent="0.2">
      <c r="A62" s="132" t="s">
        <v>193</v>
      </c>
      <c r="B62" s="128" t="s">
        <v>51</v>
      </c>
      <c r="C62" s="130" t="s">
        <v>378</v>
      </c>
      <c r="D62" s="129" t="s">
        <v>252</v>
      </c>
      <c r="E62" s="97" t="s">
        <v>79</v>
      </c>
      <c r="F62" s="98">
        <v>1</v>
      </c>
      <c r="G62" s="98"/>
      <c r="H62" s="121">
        <f t="shared" si="0"/>
        <v>0</v>
      </c>
      <c r="I62" s="133">
        <f t="shared" si="1"/>
        <v>0</v>
      </c>
      <c r="J62" s="75"/>
      <c r="K62" s="75"/>
      <c r="L62" s="75"/>
      <c r="M62" s="75"/>
      <c r="N62" s="75"/>
      <c r="O62" s="75"/>
      <c r="P62" s="75"/>
      <c r="Q62" s="75"/>
    </row>
    <row r="63" spans="1:17" s="73" customFormat="1" ht="15" outlineLevel="1" x14ac:dyDescent="0.2">
      <c r="A63" s="132" t="s">
        <v>194</v>
      </c>
      <c r="B63" s="128" t="s">
        <v>146</v>
      </c>
      <c r="C63" s="120"/>
      <c r="D63" s="129" t="s">
        <v>253</v>
      </c>
      <c r="E63" s="97" t="s">
        <v>79</v>
      </c>
      <c r="F63" s="98">
        <v>10</v>
      </c>
      <c r="G63" s="98"/>
      <c r="H63" s="121">
        <f t="shared" si="0"/>
        <v>0</v>
      </c>
      <c r="I63" s="133">
        <f t="shared" si="1"/>
        <v>0</v>
      </c>
      <c r="J63" s="75"/>
      <c r="K63" s="75"/>
      <c r="L63" s="75"/>
      <c r="M63" s="75"/>
      <c r="N63" s="75"/>
      <c r="O63" s="75"/>
      <c r="P63" s="75"/>
      <c r="Q63" s="75"/>
    </row>
    <row r="64" spans="1:17" s="73" customFormat="1" ht="15" outlineLevel="1" x14ac:dyDescent="0.2">
      <c r="A64" s="132" t="s">
        <v>195</v>
      </c>
      <c r="B64" s="128" t="s">
        <v>146</v>
      </c>
      <c r="C64" s="120"/>
      <c r="D64" s="129" t="s">
        <v>117</v>
      </c>
      <c r="E64" s="97" t="s">
        <v>79</v>
      </c>
      <c r="F64" s="98">
        <v>50</v>
      </c>
      <c r="G64" s="98"/>
      <c r="H64" s="121">
        <f t="shared" si="0"/>
        <v>0</v>
      </c>
      <c r="I64" s="133">
        <f t="shared" si="1"/>
        <v>0</v>
      </c>
      <c r="J64" s="75"/>
      <c r="K64" s="75"/>
      <c r="L64" s="75"/>
      <c r="M64" s="75"/>
      <c r="N64" s="75"/>
      <c r="O64" s="75"/>
      <c r="P64" s="75"/>
      <c r="Q64" s="75"/>
    </row>
    <row r="65" spans="1:17" s="73" customFormat="1" ht="90" outlineLevel="1" x14ac:dyDescent="0.2">
      <c r="A65" s="132" t="s">
        <v>196</v>
      </c>
      <c r="B65" s="128" t="s">
        <v>146</v>
      </c>
      <c r="C65" s="120"/>
      <c r="D65" s="129" t="s">
        <v>230</v>
      </c>
      <c r="E65" s="97" t="s">
        <v>79</v>
      </c>
      <c r="F65" s="98">
        <v>1</v>
      </c>
      <c r="G65" s="98"/>
      <c r="H65" s="121">
        <f t="shared" si="0"/>
        <v>0</v>
      </c>
      <c r="I65" s="133">
        <f t="shared" si="1"/>
        <v>0</v>
      </c>
      <c r="J65" s="75"/>
      <c r="K65" s="75"/>
      <c r="L65" s="75"/>
      <c r="M65" s="75"/>
      <c r="N65" s="75"/>
      <c r="O65" s="75"/>
      <c r="P65" s="75"/>
      <c r="Q65" s="75"/>
    </row>
    <row r="66" spans="1:17" s="73" customFormat="1" ht="60" outlineLevel="1" x14ac:dyDescent="0.2">
      <c r="A66" s="132" t="s">
        <v>197</v>
      </c>
      <c r="B66" s="128" t="s">
        <v>146</v>
      </c>
      <c r="C66" s="120"/>
      <c r="D66" s="129" t="s">
        <v>254</v>
      </c>
      <c r="E66" s="97" t="s">
        <v>79</v>
      </c>
      <c r="F66" s="98">
        <v>2</v>
      </c>
      <c r="G66" s="98"/>
      <c r="H66" s="121">
        <f t="shared" ref="H66" si="14">G66+G66*$I$6</f>
        <v>0</v>
      </c>
      <c r="I66" s="133">
        <f t="shared" ref="I66" si="15">H66*F66</f>
        <v>0</v>
      </c>
      <c r="J66" s="75"/>
      <c r="K66" s="75"/>
      <c r="L66" s="75"/>
      <c r="M66" s="75"/>
      <c r="N66" s="75"/>
      <c r="O66" s="75"/>
      <c r="P66" s="75"/>
      <c r="Q66" s="75"/>
    </row>
    <row r="67" spans="1:17" s="73" customFormat="1" ht="15" outlineLevel="1" x14ac:dyDescent="0.2">
      <c r="A67" s="132" t="s">
        <v>198</v>
      </c>
      <c r="B67" s="128" t="s">
        <v>146</v>
      </c>
      <c r="C67" s="120"/>
      <c r="D67" s="129" t="s">
        <v>123</v>
      </c>
      <c r="E67" s="97" t="s">
        <v>79</v>
      </c>
      <c r="F67" s="98">
        <v>2</v>
      </c>
      <c r="G67" s="98"/>
      <c r="H67" s="121">
        <f t="shared" si="0"/>
        <v>0</v>
      </c>
      <c r="I67" s="133">
        <f t="shared" si="1"/>
        <v>0</v>
      </c>
      <c r="J67" s="75"/>
      <c r="K67" s="75"/>
      <c r="L67" s="75"/>
      <c r="M67" s="75"/>
      <c r="N67" s="75"/>
      <c r="O67" s="75"/>
      <c r="P67" s="75"/>
      <c r="Q67" s="75"/>
    </row>
    <row r="68" spans="1:17" s="73" customFormat="1" ht="15" outlineLevel="1" x14ac:dyDescent="0.2">
      <c r="A68" s="132" t="s">
        <v>199</v>
      </c>
      <c r="B68" s="128" t="s">
        <v>146</v>
      </c>
      <c r="C68" s="120"/>
      <c r="D68" s="129" t="s">
        <v>125</v>
      </c>
      <c r="E68" s="97" t="s">
        <v>79</v>
      </c>
      <c r="F68" s="98">
        <v>1</v>
      </c>
      <c r="G68" s="98"/>
      <c r="H68" s="121">
        <f t="shared" si="0"/>
        <v>0</v>
      </c>
      <c r="I68" s="133">
        <f t="shared" si="1"/>
        <v>0</v>
      </c>
      <c r="J68" s="75"/>
      <c r="K68" s="75"/>
      <c r="L68" s="75"/>
      <c r="M68" s="75"/>
      <c r="N68" s="75"/>
      <c r="O68" s="75"/>
      <c r="P68" s="75"/>
      <c r="Q68" s="75"/>
    </row>
    <row r="69" spans="1:17" s="73" customFormat="1" ht="15" outlineLevel="1" x14ac:dyDescent="0.2">
      <c r="A69" s="132" t="s">
        <v>200</v>
      </c>
      <c r="B69" s="128" t="s">
        <v>146</v>
      </c>
      <c r="C69" s="120"/>
      <c r="D69" s="129" t="s">
        <v>128</v>
      </c>
      <c r="E69" s="97" t="s">
        <v>79</v>
      </c>
      <c r="F69" s="98">
        <v>6</v>
      </c>
      <c r="G69" s="98"/>
      <c r="H69" s="121">
        <f t="shared" si="0"/>
        <v>0</v>
      </c>
      <c r="I69" s="133">
        <f t="shared" si="1"/>
        <v>0</v>
      </c>
      <c r="J69" s="75"/>
      <c r="K69" s="75"/>
      <c r="L69" s="75"/>
      <c r="M69" s="75"/>
      <c r="N69" s="75"/>
      <c r="O69" s="75"/>
      <c r="P69" s="75"/>
      <c r="Q69" s="75"/>
    </row>
    <row r="70" spans="1:17" s="73" customFormat="1" ht="30" outlineLevel="1" x14ac:dyDescent="0.2">
      <c r="A70" s="132" t="s">
        <v>201</v>
      </c>
      <c r="B70" s="128" t="s">
        <v>146</v>
      </c>
      <c r="C70" s="120"/>
      <c r="D70" s="129" t="s">
        <v>129</v>
      </c>
      <c r="E70" s="97" t="s">
        <v>79</v>
      </c>
      <c r="F70" s="98">
        <v>6</v>
      </c>
      <c r="G70" s="98"/>
      <c r="H70" s="121">
        <f t="shared" si="0"/>
        <v>0</v>
      </c>
      <c r="I70" s="133">
        <f t="shared" si="1"/>
        <v>0</v>
      </c>
      <c r="J70" s="75"/>
      <c r="K70" s="75"/>
      <c r="L70" s="75"/>
      <c r="M70" s="75"/>
      <c r="N70" s="75"/>
      <c r="O70" s="75"/>
      <c r="P70" s="75"/>
      <c r="Q70" s="75"/>
    </row>
    <row r="71" spans="1:17" s="73" customFormat="1" ht="30" outlineLevel="1" x14ac:dyDescent="0.2">
      <c r="A71" s="132" t="s">
        <v>202</v>
      </c>
      <c r="B71" s="128" t="s">
        <v>51</v>
      </c>
      <c r="C71" s="130" t="s">
        <v>379</v>
      </c>
      <c r="D71" s="129" t="s">
        <v>255</v>
      </c>
      <c r="E71" s="97" t="s">
        <v>79</v>
      </c>
      <c r="F71" s="98">
        <v>5</v>
      </c>
      <c r="G71" s="98"/>
      <c r="H71" s="121">
        <f t="shared" si="0"/>
        <v>0</v>
      </c>
      <c r="I71" s="133">
        <f t="shared" si="1"/>
        <v>0</v>
      </c>
      <c r="J71" s="75"/>
      <c r="K71" s="75"/>
      <c r="L71" s="75"/>
      <c r="M71" s="75"/>
      <c r="N71" s="75"/>
      <c r="O71" s="75"/>
      <c r="P71" s="75"/>
      <c r="Q71" s="75"/>
    </row>
    <row r="72" spans="1:17" s="73" customFormat="1" ht="30" outlineLevel="1" x14ac:dyDescent="0.2">
      <c r="A72" s="132" t="s">
        <v>203</v>
      </c>
      <c r="B72" s="128" t="s">
        <v>146</v>
      </c>
      <c r="C72" s="120"/>
      <c r="D72" s="129" t="s">
        <v>130</v>
      </c>
      <c r="E72" s="97" t="s">
        <v>79</v>
      </c>
      <c r="F72" s="98">
        <v>18</v>
      </c>
      <c r="G72" s="98"/>
      <c r="H72" s="121">
        <f t="shared" si="0"/>
        <v>0</v>
      </c>
      <c r="I72" s="133">
        <f t="shared" si="1"/>
        <v>0</v>
      </c>
      <c r="J72" s="75"/>
      <c r="K72" s="75"/>
      <c r="L72" s="75"/>
      <c r="M72" s="75"/>
      <c r="N72" s="75"/>
      <c r="O72" s="75"/>
      <c r="P72" s="75"/>
      <c r="Q72" s="75"/>
    </row>
    <row r="73" spans="1:17" s="73" customFormat="1" ht="30" outlineLevel="1" x14ac:dyDescent="0.2">
      <c r="A73" s="132" t="s">
        <v>204</v>
      </c>
      <c r="B73" s="128" t="s">
        <v>51</v>
      </c>
      <c r="C73" s="130" t="s">
        <v>380</v>
      </c>
      <c r="D73" s="129" t="s">
        <v>256</v>
      </c>
      <c r="E73" s="97" t="s">
        <v>79</v>
      </c>
      <c r="F73" s="98">
        <v>4</v>
      </c>
      <c r="G73" s="98"/>
      <c r="H73" s="121">
        <f t="shared" si="0"/>
        <v>0</v>
      </c>
      <c r="I73" s="133">
        <f t="shared" si="1"/>
        <v>0</v>
      </c>
      <c r="J73" s="75"/>
      <c r="K73" s="75"/>
      <c r="L73" s="75"/>
      <c r="M73" s="75"/>
      <c r="N73" s="75"/>
      <c r="O73" s="75"/>
      <c r="P73" s="75"/>
      <c r="Q73" s="75"/>
    </row>
    <row r="74" spans="1:17" s="73" customFormat="1" ht="30" outlineLevel="1" x14ac:dyDescent="0.2">
      <c r="A74" s="132" t="s">
        <v>205</v>
      </c>
      <c r="B74" s="128" t="s">
        <v>146</v>
      </c>
      <c r="C74" s="120"/>
      <c r="D74" s="129" t="s">
        <v>231</v>
      </c>
      <c r="E74" s="97" t="s">
        <v>79</v>
      </c>
      <c r="F74" s="98">
        <v>14</v>
      </c>
      <c r="G74" s="98"/>
      <c r="H74" s="121">
        <f t="shared" si="0"/>
        <v>0</v>
      </c>
      <c r="I74" s="133">
        <f t="shared" si="1"/>
        <v>0</v>
      </c>
      <c r="J74" s="75"/>
      <c r="K74" s="75"/>
      <c r="L74" s="75"/>
      <c r="M74" s="75"/>
      <c r="N74" s="75"/>
      <c r="O74" s="75"/>
      <c r="P74" s="75"/>
      <c r="Q74" s="75"/>
    </row>
    <row r="75" spans="1:17" s="73" customFormat="1" ht="15" outlineLevel="1" x14ac:dyDescent="0.2">
      <c r="A75" s="132" t="s">
        <v>206</v>
      </c>
      <c r="B75" s="128" t="s">
        <v>146</v>
      </c>
      <c r="C75" s="120"/>
      <c r="D75" s="129" t="s">
        <v>131</v>
      </c>
      <c r="E75" s="97" t="s">
        <v>79</v>
      </c>
      <c r="F75" s="98">
        <v>72</v>
      </c>
      <c r="G75" s="98"/>
      <c r="H75" s="121">
        <f t="shared" si="0"/>
        <v>0</v>
      </c>
      <c r="I75" s="133">
        <f t="shared" si="1"/>
        <v>0</v>
      </c>
      <c r="J75" s="75"/>
      <c r="K75" s="75"/>
      <c r="L75" s="75"/>
      <c r="M75" s="75"/>
      <c r="N75" s="75"/>
      <c r="O75" s="75"/>
      <c r="P75" s="75"/>
      <c r="Q75" s="75"/>
    </row>
    <row r="76" spans="1:17" s="73" customFormat="1" ht="15" outlineLevel="1" x14ac:dyDescent="0.2">
      <c r="A76" s="132" t="s">
        <v>207</v>
      </c>
      <c r="B76" s="128" t="s">
        <v>146</v>
      </c>
      <c r="C76" s="120"/>
      <c r="D76" s="129" t="s">
        <v>134</v>
      </c>
      <c r="E76" s="97" t="s">
        <v>79</v>
      </c>
      <c r="F76" s="98">
        <v>29</v>
      </c>
      <c r="G76" s="98"/>
      <c r="H76" s="121">
        <f t="shared" si="0"/>
        <v>0</v>
      </c>
      <c r="I76" s="133">
        <f t="shared" si="1"/>
        <v>0</v>
      </c>
      <c r="J76" s="75"/>
      <c r="K76" s="75"/>
      <c r="L76" s="75"/>
      <c r="M76" s="75"/>
      <c r="N76" s="75"/>
      <c r="O76" s="75"/>
      <c r="P76" s="75"/>
      <c r="Q76" s="75"/>
    </row>
    <row r="77" spans="1:17" s="73" customFormat="1" ht="15" outlineLevel="1" x14ac:dyDescent="0.2">
      <c r="A77" s="132" t="s">
        <v>208</v>
      </c>
      <c r="B77" s="128" t="s">
        <v>146</v>
      </c>
      <c r="C77" s="120"/>
      <c r="D77" s="129" t="s">
        <v>141</v>
      </c>
      <c r="E77" s="97" t="s">
        <v>79</v>
      </c>
      <c r="F77" s="98">
        <v>3</v>
      </c>
      <c r="G77" s="98"/>
      <c r="H77" s="121">
        <f t="shared" si="0"/>
        <v>0</v>
      </c>
      <c r="I77" s="133">
        <f t="shared" si="1"/>
        <v>0</v>
      </c>
      <c r="J77" s="75"/>
      <c r="K77" s="75"/>
      <c r="L77" s="75"/>
      <c r="M77" s="75"/>
      <c r="N77" s="75"/>
      <c r="O77" s="75"/>
      <c r="P77" s="75"/>
      <c r="Q77" s="75"/>
    </row>
    <row r="78" spans="1:17" s="73" customFormat="1" ht="15" outlineLevel="1" x14ac:dyDescent="0.2">
      <c r="A78" s="132" t="s">
        <v>209</v>
      </c>
      <c r="B78" s="128" t="s">
        <v>51</v>
      </c>
      <c r="C78" s="130" t="s">
        <v>381</v>
      </c>
      <c r="D78" s="129" t="s">
        <v>143</v>
      </c>
      <c r="E78" s="97" t="s">
        <v>79</v>
      </c>
      <c r="F78" s="98">
        <v>1</v>
      </c>
      <c r="G78" s="98"/>
      <c r="H78" s="121">
        <f t="shared" si="0"/>
        <v>0</v>
      </c>
      <c r="I78" s="133">
        <f t="shared" si="1"/>
        <v>0</v>
      </c>
      <c r="J78" s="75"/>
      <c r="K78" s="75"/>
      <c r="L78" s="75"/>
      <c r="M78" s="75"/>
      <c r="N78" s="75"/>
      <c r="O78" s="75"/>
      <c r="P78" s="75"/>
      <c r="Q78" s="75"/>
    </row>
    <row r="79" spans="1:17" s="73" customFormat="1" ht="240" outlineLevel="1" x14ac:dyDescent="0.2">
      <c r="A79" s="132" t="s">
        <v>210</v>
      </c>
      <c r="B79" s="128" t="s">
        <v>146</v>
      </c>
      <c r="C79" s="120"/>
      <c r="D79" s="96" t="s">
        <v>387</v>
      </c>
      <c r="E79" s="97" t="s">
        <v>145</v>
      </c>
      <c r="F79" s="98">
        <v>1</v>
      </c>
      <c r="G79" s="98"/>
      <c r="H79" s="121">
        <f t="shared" si="0"/>
        <v>0</v>
      </c>
      <c r="I79" s="133">
        <f t="shared" si="1"/>
        <v>0</v>
      </c>
      <c r="J79" s="75"/>
      <c r="K79" s="75"/>
      <c r="L79" s="75"/>
      <c r="M79" s="75"/>
      <c r="N79" s="75"/>
      <c r="O79" s="75"/>
      <c r="P79" s="75"/>
      <c r="Q79" s="75"/>
    </row>
    <row r="80" spans="1:17" s="73" customFormat="1" ht="43.5" customHeight="1" outlineLevel="1" x14ac:dyDescent="0.2">
      <c r="A80" s="132" t="s">
        <v>389</v>
      </c>
      <c r="B80" s="128" t="s">
        <v>146</v>
      </c>
      <c r="C80" s="120"/>
      <c r="D80" s="99" t="s">
        <v>57</v>
      </c>
      <c r="E80" s="97" t="s">
        <v>58</v>
      </c>
      <c r="F80" s="98">
        <f>4*8*10</f>
        <v>320</v>
      </c>
      <c r="G80" s="98"/>
      <c r="H80" s="121">
        <f t="shared" ref="H80:H81" si="16">G80+G80*$I$6</f>
        <v>0</v>
      </c>
      <c r="I80" s="133">
        <f t="shared" ref="I80:I81" si="17">H80*F80</f>
        <v>0</v>
      </c>
      <c r="J80" s="75"/>
      <c r="K80" s="75"/>
      <c r="L80" s="75"/>
      <c r="M80" s="75"/>
      <c r="N80" s="75"/>
      <c r="O80" s="75"/>
      <c r="P80" s="75"/>
      <c r="Q80" s="75"/>
    </row>
    <row r="81" spans="1:17" s="73" customFormat="1" ht="33" customHeight="1" outlineLevel="1" x14ac:dyDescent="0.2">
      <c r="A81" s="132" t="s">
        <v>390</v>
      </c>
      <c r="B81" s="128" t="s">
        <v>49</v>
      </c>
      <c r="C81" s="131" t="s">
        <v>393</v>
      </c>
      <c r="D81" s="96" t="s">
        <v>391</v>
      </c>
      <c r="E81" s="97" t="s">
        <v>392</v>
      </c>
      <c r="F81" s="98">
        <v>0.25</v>
      </c>
      <c r="G81" s="98"/>
      <c r="H81" s="121">
        <f t="shared" si="16"/>
        <v>0</v>
      </c>
      <c r="I81" s="133">
        <f t="shared" si="17"/>
        <v>0</v>
      </c>
      <c r="J81" s="75"/>
      <c r="K81" s="75"/>
      <c r="L81" s="75"/>
      <c r="M81" s="75"/>
      <c r="N81" s="75"/>
      <c r="O81" s="75"/>
      <c r="P81" s="75"/>
      <c r="Q81" s="75"/>
    </row>
    <row r="82" spans="1:17" s="73" customFormat="1" ht="33" customHeight="1" outlineLevel="1" x14ac:dyDescent="0.2">
      <c r="A82" s="132" t="s">
        <v>394</v>
      </c>
      <c r="B82" s="128" t="s">
        <v>146</v>
      </c>
      <c r="C82" s="131"/>
      <c r="D82" s="96" t="s">
        <v>395</v>
      </c>
      <c r="E82" s="97" t="s">
        <v>145</v>
      </c>
      <c r="F82" s="98">
        <v>1</v>
      </c>
      <c r="G82" s="98"/>
      <c r="H82" s="121">
        <f t="shared" ref="H82" si="18">G82+G82*$I$6</f>
        <v>0</v>
      </c>
      <c r="I82" s="133">
        <f t="shared" ref="I82" si="19">H82*F82</f>
        <v>0</v>
      </c>
      <c r="J82" s="75"/>
      <c r="K82" s="75"/>
      <c r="L82" s="75"/>
      <c r="M82" s="75"/>
      <c r="N82" s="75"/>
      <c r="O82" s="75"/>
      <c r="P82" s="75"/>
      <c r="Q82" s="75"/>
    </row>
    <row r="83" spans="1:17" s="73" customFormat="1" ht="33" customHeight="1" outlineLevel="1" x14ac:dyDescent="0.2">
      <c r="A83" s="132" t="s">
        <v>396</v>
      </c>
      <c r="B83" s="128" t="s">
        <v>146</v>
      </c>
      <c r="C83" s="131"/>
      <c r="D83" s="96" t="s">
        <v>397</v>
      </c>
      <c r="E83" s="97" t="s">
        <v>145</v>
      </c>
      <c r="F83" s="98">
        <v>3</v>
      </c>
      <c r="G83" s="98"/>
      <c r="H83" s="121">
        <f t="shared" ref="H83" si="20">G83+G83*$I$6</f>
        <v>0</v>
      </c>
      <c r="I83" s="133">
        <f t="shared" ref="I83" si="21">H83*F83</f>
        <v>0</v>
      </c>
      <c r="J83" s="75"/>
      <c r="K83" s="75"/>
      <c r="L83" s="75"/>
      <c r="M83" s="75"/>
      <c r="N83" s="75"/>
      <c r="O83" s="75"/>
      <c r="P83" s="75"/>
      <c r="Q83" s="75"/>
    </row>
    <row r="84" spans="1:17" s="73" customFormat="1" ht="27.75" customHeight="1" x14ac:dyDescent="0.2">
      <c r="A84" s="171" t="s">
        <v>365</v>
      </c>
      <c r="B84" s="172"/>
      <c r="C84" s="172"/>
      <c r="D84" s="172"/>
      <c r="E84" s="172"/>
      <c r="F84" s="172"/>
      <c r="G84" s="172"/>
      <c r="H84" s="172"/>
      <c r="I84" s="173"/>
      <c r="J84" s="75"/>
      <c r="K84" s="75"/>
      <c r="L84" s="75"/>
      <c r="M84" s="75"/>
      <c r="N84" s="75"/>
      <c r="O84" s="75"/>
      <c r="P84" s="75"/>
      <c r="Q84" s="75"/>
    </row>
    <row r="85" spans="1:17" s="73" customFormat="1" ht="15" x14ac:dyDescent="0.2">
      <c r="A85" s="141" t="s">
        <v>9</v>
      </c>
      <c r="B85" s="169"/>
      <c r="C85" s="169"/>
      <c r="D85" s="170" t="s">
        <v>50</v>
      </c>
      <c r="E85" s="170"/>
      <c r="F85" s="170"/>
      <c r="G85" s="170"/>
      <c r="H85" s="170"/>
      <c r="I85" s="142">
        <f>SUM(I86:I200)</f>
        <v>0</v>
      </c>
      <c r="J85" s="75"/>
      <c r="K85" s="75"/>
      <c r="L85" s="75"/>
      <c r="M85" s="75"/>
      <c r="N85" s="75"/>
      <c r="O85" s="75"/>
      <c r="P85" s="75"/>
      <c r="Q85" s="75"/>
    </row>
    <row r="86" spans="1:17" s="73" customFormat="1" ht="15" outlineLevel="1" x14ac:dyDescent="0.2">
      <c r="A86" s="132" t="s">
        <v>9</v>
      </c>
      <c r="B86" s="128" t="s">
        <v>146</v>
      </c>
      <c r="C86" s="126"/>
      <c r="D86" s="96" t="s">
        <v>59</v>
      </c>
      <c r="E86" s="97" t="s">
        <v>42</v>
      </c>
      <c r="F86" s="98">
        <v>30</v>
      </c>
      <c r="G86" s="98"/>
      <c r="H86" s="125">
        <f t="shared" ref="H86:H196" si="22">G86+G86*$I$6</f>
        <v>0</v>
      </c>
      <c r="I86" s="133">
        <f t="shared" ref="I86:I196" si="23">H86*F86</f>
        <v>0</v>
      </c>
      <c r="J86" s="75"/>
      <c r="K86" s="75"/>
      <c r="L86" s="75"/>
      <c r="M86" s="75"/>
      <c r="N86" s="75"/>
      <c r="O86" s="75"/>
      <c r="P86" s="75"/>
      <c r="Q86" s="75"/>
    </row>
    <row r="87" spans="1:17" s="73" customFormat="1" ht="30" outlineLevel="1" x14ac:dyDescent="0.2">
      <c r="A87" s="132" t="s">
        <v>257</v>
      </c>
      <c r="B87" s="128" t="s">
        <v>146</v>
      </c>
      <c r="C87" s="126"/>
      <c r="D87" s="96" t="s">
        <v>60</v>
      </c>
      <c r="E87" s="97" t="s">
        <v>42</v>
      </c>
      <c r="F87" s="98">
        <v>7</v>
      </c>
      <c r="G87" s="98"/>
      <c r="H87" s="125">
        <f t="shared" si="22"/>
        <v>0</v>
      </c>
      <c r="I87" s="133">
        <f t="shared" si="23"/>
        <v>0</v>
      </c>
      <c r="J87" s="75"/>
      <c r="K87" s="75"/>
      <c r="L87" s="75"/>
      <c r="M87" s="75"/>
      <c r="N87" s="75"/>
      <c r="O87" s="75"/>
      <c r="P87" s="75"/>
      <c r="Q87" s="75"/>
    </row>
    <row r="88" spans="1:17" s="73" customFormat="1" ht="30" outlineLevel="1" x14ac:dyDescent="0.2">
      <c r="A88" s="132" t="s">
        <v>258</v>
      </c>
      <c r="B88" s="128" t="s">
        <v>146</v>
      </c>
      <c r="C88" s="124"/>
      <c r="D88" s="96" t="s">
        <v>61</v>
      </c>
      <c r="E88" s="97" t="s">
        <v>42</v>
      </c>
      <c r="F88" s="98">
        <v>80</v>
      </c>
      <c r="G88" s="98"/>
      <c r="H88" s="125">
        <f t="shared" si="22"/>
        <v>0</v>
      </c>
      <c r="I88" s="133">
        <f t="shared" si="23"/>
        <v>0</v>
      </c>
      <c r="J88" s="75"/>
      <c r="K88" s="75"/>
      <c r="L88" s="75"/>
      <c r="M88" s="75"/>
      <c r="N88" s="75"/>
      <c r="O88" s="75"/>
      <c r="P88" s="75"/>
      <c r="Q88" s="75"/>
    </row>
    <row r="89" spans="1:17" s="73" customFormat="1" ht="45" outlineLevel="1" x14ac:dyDescent="0.2">
      <c r="A89" s="132" t="s">
        <v>259</v>
      </c>
      <c r="B89" s="128" t="s">
        <v>146</v>
      </c>
      <c r="C89" s="130"/>
      <c r="D89" s="96" t="s">
        <v>212</v>
      </c>
      <c r="E89" s="97" t="s">
        <v>42</v>
      </c>
      <c r="F89" s="98">
        <v>21</v>
      </c>
      <c r="G89" s="98"/>
      <c r="H89" s="125">
        <f t="shared" ref="H89" si="24">G89+G89*$I$6</f>
        <v>0</v>
      </c>
      <c r="I89" s="133">
        <f t="shared" ref="I89" si="25">H89*F89</f>
        <v>0</v>
      </c>
      <c r="J89" s="75"/>
      <c r="K89" s="75"/>
      <c r="L89" s="75"/>
      <c r="M89" s="75"/>
      <c r="N89" s="75"/>
      <c r="O89" s="75"/>
      <c r="P89" s="75"/>
      <c r="Q89" s="75"/>
    </row>
    <row r="90" spans="1:17" s="73" customFormat="1" ht="45" outlineLevel="1" x14ac:dyDescent="0.2">
      <c r="A90" s="132" t="s">
        <v>260</v>
      </c>
      <c r="B90" s="128" t="s">
        <v>146</v>
      </c>
      <c r="C90" s="130"/>
      <c r="D90" s="96" t="s">
        <v>213</v>
      </c>
      <c r="E90" s="97" t="s">
        <v>42</v>
      </c>
      <c r="F90" s="98">
        <v>24</v>
      </c>
      <c r="G90" s="98"/>
      <c r="H90" s="125">
        <f t="shared" ref="H90:H91" si="26">G90+G90*$I$6</f>
        <v>0</v>
      </c>
      <c r="I90" s="133">
        <f t="shared" ref="I90:I91" si="27">H90*F90</f>
        <v>0</v>
      </c>
      <c r="J90" s="75"/>
      <c r="K90" s="75"/>
      <c r="L90" s="75"/>
      <c r="M90" s="75"/>
      <c r="N90" s="75"/>
      <c r="O90" s="75"/>
      <c r="P90" s="75"/>
      <c r="Q90" s="75"/>
    </row>
    <row r="91" spans="1:17" s="73" customFormat="1" ht="45" outlineLevel="1" x14ac:dyDescent="0.2">
      <c r="A91" s="132" t="s">
        <v>261</v>
      </c>
      <c r="B91" s="128" t="s">
        <v>146</v>
      </c>
      <c r="C91" s="124"/>
      <c r="D91" s="96" t="s">
        <v>214</v>
      </c>
      <c r="E91" s="97" t="s">
        <v>42</v>
      </c>
      <c r="F91" s="98">
        <v>41</v>
      </c>
      <c r="G91" s="98"/>
      <c r="H91" s="125">
        <f t="shared" si="26"/>
        <v>0</v>
      </c>
      <c r="I91" s="133">
        <f t="shared" si="27"/>
        <v>0</v>
      </c>
      <c r="J91" s="75"/>
      <c r="K91" s="75"/>
      <c r="L91" s="75"/>
      <c r="M91" s="75"/>
      <c r="N91" s="75"/>
      <c r="O91" s="75"/>
      <c r="P91" s="75"/>
      <c r="Q91" s="75"/>
    </row>
    <row r="92" spans="1:17" s="73" customFormat="1" ht="45" outlineLevel="1" x14ac:dyDescent="0.2">
      <c r="A92" s="132" t="s">
        <v>262</v>
      </c>
      <c r="B92" s="128" t="s">
        <v>146</v>
      </c>
      <c r="C92" s="124"/>
      <c r="D92" s="96" t="s">
        <v>73</v>
      </c>
      <c r="E92" s="97" t="s">
        <v>42</v>
      </c>
      <c r="F92" s="98">
        <v>40</v>
      </c>
      <c r="G92" s="98"/>
      <c r="H92" s="125">
        <f t="shared" si="22"/>
        <v>0</v>
      </c>
      <c r="I92" s="133">
        <f t="shared" si="23"/>
        <v>0</v>
      </c>
      <c r="J92" s="75"/>
      <c r="K92" s="75"/>
      <c r="L92" s="75"/>
      <c r="M92" s="75"/>
      <c r="N92" s="75"/>
      <c r="O92" s="75"/>
      <c r="P92" s="75"/>
      <c r="Q92" s="75"/>
    </row>
    <row r="93" spans="1:17" s="73" customFormat="1" ht="45" outlineLevel="1" x14ac:dyDescent="0.2">
      <c r="A93" s="132" t="s">
        <v>263</v>
      </c>
      <c r="B93" s="128" t="s">
        <v>51</v>
      </c>
      <c r="C93" s="130" t="s">
        <v>371</v>
      </c>
      <c r="D93" s="96" t="s">
        <v>215</v>
      </c>
      <c r="E93" s="97" t="s">
        <v>42</v>
      </c>
      <c r="F93" s="98">
        <v>134</v>
      </c>
      <c r="G93" s="98"/>
      <c r="H93" s="125">
        <f t="shared" si="22"/>
        <v>0</v>
      </c>
      <c r="I93" s="133">
        <f t="shared" si="23"/>
        <v>0</v>
      </c>
      <c r="J93" s="75"/>
      <c r="K93" s="75"/>
      <c r="L93" s="75"/>
      <c r="M93" s="75"/>
      <c r="N93" s="75"/>
      <c r="O93" s="75"/>
      <c r="P93" s="75"/>
      <c r="Q93" s="75"/>
    </row>
    <row r="94" spans="1:17" s="73" customFormat="1" ht="45" outlineLevel="1" x14ac:dyDescent="0.2">
      <c r="A94" s="132" t="s">
        <v>264</v>
      </c>
      <c r="B94" s="128" t="s">
        <v>51</v>
      </c>
      <c r="C94" s="130" t="s">
        <v>371</v>
      </c>
      <c r="D94" s="96" t="s">
        <v>216</v>
      </c>
      <c r="E94" s="97" t="s">
        <v>42</v>
      </c>
      <c r="F94" s="98">
        <v>61</v>
      </c>
      <c r="G94" s="98"/>
      <c r="H94" s="125">
        <f t="shared" si="22"/>
        <v>0</v>
      </c>
      <c r="I94" s="133">
        <f t="shared" si="23"/>
        <v>0</v>
      </c>
      <c r="J94" s="75"/>
      <c r="K94" s="75"/>
      <c r="L94" s="75"/>
      <c r="M94" s="75"/>
      <c r="N94" s="75"/>
      <c r="O94" s="75"/>
      <c r="P94" s="75"/>
      <c r="Q94" s="75"/>
    </row>
    <row r="95" spans="1:17" s="73" customFormat="1" ht="45" outlineLevel="1" x14ac:dyDescent="0.2">
      <c r="A95" s="132" t="s">
        <v>265</v>
      </c>
      <c r="B95" s="128" t="s">
        <v>51</v>
      </c>
      <c r="C95" s="130" t="s">
        <v>371</v>
      </c>
      <c r="D95" s="96" t="s">
        <v>217</v>
      </c>
      <c r="E95" s="97" t="s">
        <v>42</v>
      </c>
      <c r="F95" s="98">
        <v>80</v>
      </c>
      <c r="G95" s="98"/>
      <c r="H95" s="125">
        <f t="shared" si="22"/>
        <v>0</v>
      </c>
      <c r="I95" s="133">
        <f t="shared" si="23"/>
        <v>0</v>
      </c>
      <c r="J95" s="75"/>
      <c r="K95" s="75"/>
      <c r="L95" s="75"/>
      <c r="M95" s="75"/>
      <c r="N95" s="75"/>
      <c r="O95" s="75"/>
      <c r="P95" s="75"/>
      <c r="Q95" s="75"/>
    </row>
    <row r="96" spans="1:17" s="73" customFormat="1" ht="45" outlineLevel="1" x14ac:dyDescent="0.2">
      <c r="A96" s="132" t="s">
        <v>266</v>
      </c>
      <c r="B96" s="128" t="s">
        <v>51</v>
      </c>
      <c r="C96" s="130" t="s">
        <v>371</v>
      </c>
      <c r="D96" s="96" t="s">
        <v>218</v>
      </c>
      <c r="E96" s="97" t="s">
        <v>42</v>
      </c>
      <c r="F96" s="98">
        <v>50</v>
      </c>
      <c r="G96" s="98"/>
      <c r="H96" s="125">
        <f t="shared" si="22"/>
        <v>0</v>
      </c>
      <c r="I96" s="133">
        <f t="shared" si="23"/>
        <v>0</v>
      </c>
      <c r="J96" s="75"/>
      <c r="K96" s="75"/>
      <c r="L96" s="75"/>
      <c r="M96" s="75"/>
      <c r="N96" s="75"/>
      <c r="O96" s="75"/>
      <c r="P96" s="75"/>
      <c r="Q96" s="75"/>
    </row>
    <row r="97" spans="1:17" s="73" customFormat="1" ht="45" outlineLevel="1" x14ac:dyDescent="0.2">
      <c r="A97" s="132" t="s">
        <v>267</v>
      </c>
      <c r="B97" s="128" t="s">
        <v>51</v>
      </c>
      <c r="C97" s="130" t="s">
        <v>382</v>
      </c>
      <c r="D97" s="96" t="s">
        <v>370</v>
      </c>
      <c r="E97" s="97" t="s">
        <v>42</v>
      </c>
      <c r="F97" s="98">
        <v>12</v>
      </c>
      <c r="G97" s="98"/>
      <c r="H97" s="125">
        <f t="shared" si="22"/>
        <v>0</v>
      </c>
      <c r="I97" s="133">
        <f t="shared" si="23"/>
        <v>0</v>
      </c>
      <c r="J97" s="75"/>
      <c r="K97" s="75"/>
      <c r="L97" s="75"/>
      <c r="M97" s="75"/>
      <c r="N97" s="75"/>
      <c r="O97" s="75"/>
      <c r="P97" s="75"/>
      <c r="Q97" s="75"/>
    </row>
    <row r="98" spans="1:17" s="73" customFormat="1" ht="45" outlineLevel="1" x14ac:dyDescent="0.2">
      <c r="A98" s="132" t="s">
        <v>268</v>
      </c>
      <c r="B98" s="128" t="s">
        <v>51</v>
      </c>
      <c r="C98" s="130" t="s">
        <v>382</v>
      </c>
      <c r="D98" s="96" t="s">
        <v>367</v>
      </c>
      <c r="E98" s="97" t="s">
        <v>42</v>
      </c>
      <c r="F98" s="98">
        <v>4</v>
      </c>
      <c r="G98" s="98"/>
      <c r="H98" s="125">
        <f t="shared" si="22"/>
        <v>0</v>
      </c>
      <c r="I98" s="133">
        <f t="shared" si="23"/>
        <v>0</v>
      </c>
      <c r="J98" s="75"/>
      <c r="K98" s="75"/>
      <c r="L98" s="75"/>
      <c r="M98" s="75"/>
      <c r="N98" s="75"/>
      <c r="O98" s="75"/>
      <c r="P98" s="75"/>
      <c r="Q98" s="75"/>
    </row>
    <row r="99" spans="1:17" s="73" customFormat="1" ht="45" outlineLevel="1" x14ac:dyDescent="0.2">
      <c r="A99" s="132" t="s">
        <v>269</v>
      </c>
      <c r="B99" s="128" t="s">
        <v>146</v>
      </c>
      <c r="C99" s="124"/>
      <c r="D99" s="96" t="s">
        <v>62</v>
      </c>
      <c r="E99" s="97" t="s">
        <v>42</v>
      </c>
      <c r="F99" s="98">
        <v>78</v>
      </c>
      <c r="G99" s="98"/>
      <c r="H99" s="125">
        <f t="shared" si="22"/>
        <v>0</v>
      </c>
      <c r="I99" s="133">
        <f t="shared" si="23"/>
        <v>0</v>
      </c>
      <c r="J99" s="75"/>
      <c r="K99" s="75"/>
      <c r="L99" s="75"/>
      <c r="M99" s="75"/>
      <c r="N99" s="75"/>
      <c r="O99" s="75"/>
      <c r="P99" s="75"/>
      <c r="Q99" s="75"/>
    </row>
    <row r="100" spans="1:17" s="73" customFormat="1" ht="45" outlineLevel="1" x14ac:dyDescent="0.2">
      <c r="A100" s="132" t="s">
        <v>270</v>
      </c>
      <c r="B100" s="128" t="s">
        <v>146</v>
      </c>
      <c r="C100" s="124"/>
      <c r="D100" s="96" t="s">
        <v>63</v>
      </c>
      <c r="E100" s="97" t="s">
        <v>42</v>
      </c>
      <c r="F100" s="98">
        <v>193</v>
      </c>
      <c r="G100" s="98"/>
      <c r="H100" s="125">
        <f t="shared" si="22"/>
        <v>0</v>
      </c>
      <c r="I100" s="133">
        <f t="shared" si="23"/>
        <v>0</v>
      </c>
      <c r="J100" s="75"/>
      <c r="K100" s="75"/>
      <c r="L100" s="75"/>
      <c r="M100" s="75"/>
      <c r="N100" s="75"/>
      <c r="O100" s="75"/>
      <c r="P100" s="75"/>
      <c r="Q100" s="75"/>
    </row>
    <row r="101" spans="1:17" s="73" customFormat="1" ht="45" outlineLevel="1" x14ac:dyDescent="0.2">
      <c r="A101" s="132" t="s">
        <v>271</v>
      </c>
      <c r="B101" s="128" t="s">
        <v>51</v>
      </c>
      <c r="C101" s="130" t="s">
        <v>372</v>
      </c>
      <c r="D101" s="96" t="s">
        <v>219</v>
      </c>
      <c r="E101" s="97" t="s">
        <v>42</v>
      </c>
      <c r="F101" s="98">
        <v>100</v>
      </c>
      <c r="G101" s="98"/>
      <c r="H101" s="125">
        <f t="shared" si="22"/>
        <v>0</v>
      </c>
      <c r="I101" s="133">
        <f t="shared" si="23"/>
        <v>0</v>
      </c>
      <c r="J101" s="75"/>
      <c r="K101" s="75"/>
      <c r="L101" s="75"/>
      <c r="M101" s="75"/>
      <c r="N101" s="75"/>
      <c r="O101" s="75"/>
      <c r="P101" s="75"/>
      <c r="Q101" s="75"/>
    </row>
    <row r="102" spans="1:17" s="73" customFormat="1" ht="45" outlineLevel="1" x14ac:dyDescent="0.2">
      <c r="A102" s="132" t="s">
        <v>272</v>
      </c>
      <c r="B102" s="128" t="s">
        <v>51</v>
      </c>
      <c r="C102" s="130" t="s">
        <v>372</v>
      </c>
      <c r="D102" s="96" t="s">
        <v>220</v>
      </c>
      <c r="E102" s="97" t="s">
        <v>42</v>
      </c>
      <c r="F102" s="98">
        <v>110</v>
      </c>
      <c r="G102" s="98"/>
      <c r="H102" s="125">
        <f t="shared" si="22"/>
        <v>0</v>
      </c>
      <c r="I102" s="133">
        <f t="shared" si="23"/>
        <v>0</v>
      </c>
      <c r="J102" s="75"/>
      <c r="K102" s="75"/>
      <c r="L102" s="75"/>
      <c r="M102" s="75"/>
      <c r="N102" s="75"/>
      <c r="O102" s="75"/>
      <c r="P102" s="75"/>
      <c r="Q102" s="75"/>
    </row>
    <row r="103" spans="1:17" s="73" customFormat="1" ht="45" outlineLevel="1" x14ac:dyDescent="0.2">
      <c r="A103" s="132" t="s">
        <v>273</v>
      </c>
      <c r="B103" s="128" t="s">
        <v>51</v>
      </c>
      <c r="C103" s="130" t="s">
        <v>372</v>
      </c>
      <c r="D103" s="96" t="s">
        <v>221</v>
      </c>
      <c r="E103" s="97" t="s">
        <v>42</v>
      </c>
      <c r="F103" s="98">
        <v>105</v>
      </c>
      <c r="G103" s="98"/>
      <c r="H103" s="125">
        <f t="shared" si="22"/>
        <v>0</v>
      </c>
      <c r="I103" s="133">
        <f t="shared" si="23"/>
        <v>0</v>
      </c>
      <c r="J103" s="75"/>
      <c r="K103" s="75"/>
      <c r="L103" s="75"/>
      <c r="M103" s="75"/>
      <c r="N103" s="75"/>
      <c r="O103" s="75"/>
      <c r="P103" s="75"/>
      <c r="Q103" s="75"/>
    </row>
    <row r="104" spans="1:17" s="73" customFormat="1" ht="45" outlineLevel="1" x14ac:dyDescent="0.2">
      <c r="A104" s="132" t="s">
        <v>274</v>
      </c>
      <c r="B104" s="128" t="s">
        <v>51</v>
      </c>
      <c r="C104" s="130" t="s">
        <v>383</v>
      </c>
      <c r="D104" s="96" t="s">
        <v>222</v>
      </c>
      <c r="E104" s="97" t="s">
        <v>42</v>
      </c>
      <c r="F104" s="98">
        <v>10</v>
      </c>
      <c r="G104" s="98"/>
      <c r="H104" s="125">
        <f t="shared" si="22"/>
        <v>0</v>
      </c>
      <c r="I104" s="133">
        <f t="shared" si="23"/>
        <v>0</v>
      </c>
      <c r="J104" s="75"/>
      <c r="K104" s="75"/>
      <c r="L104" s="75"/>
      <c r="M104" s="75"/>
      <c r="N104" s="75"/>
      <c r="O104" s="75"/>
      <c r="P104" s="75"/>
      <c r="Q104" s="75"/>
    </row>
    <row r="105" spans="1:17" s="73" customFormat="1" ht="45" outlineLevel="1" x14ac:dyDescent="0.2">
      <c r="A105" s="132" t="s">
        <v>275</v>
      </c>
      <c r="B105" s="128" t="s">
        <v>146</v>
      </c>
      <c r="C105" s="124"/>
      <c r="D105" s="96" t="s">
        <v>64</v>
      </c>
      <c r="E105" s="97" t="s">
        <v>42</v>
      </c>
      <c r="F105" s="98">
        <v>30</v>
      </c>
      <c r="G105" s="98"/>
      <c r="H105" s="125">
        <f t="shared" si="22"/>
        <v>0</v>
      </c>
      <c r="I105" s="133">
        <f t="shared" si="23"/>
        <v>0</v>
      </c>
      <c r="J105" s="75"/>
      <c r="K105" s="75"/>
      <c r="L105" s="75"/>
      <c r="M105" s="75"/>
      <c r="N105" s="75"/>
      <c r="O105" s="75"/>
      <c r="P105" s="75"/>
      <c r="Q105" s="75"/>
    </row>
    <row r="106" spans="1:17" s="73" customFormat="1" ht="45" outlineLevel="1" x14ac:dyDescent="0.2">
      <c r="A106" s="132" t="s">
        <v>276</v>
      </c>
      <c r="B106" s="128" t="s">
        <v>51</v>
      </c>
      <c r="C106" s="130" t="s">
        <v>384</v>
      </c>
      <c r="D106" s="96" t="s">
        <v>223</v>
      </c>
      <c r="E106" s="97" t="s">
        <v>42</v>
      </c>
      <c r="F106" s="98">
        <v>30</v>
      </c>
      <c r="G106" s="98"/>
      <c r="H106" s="125">
        <f t="shared" si="22"/>
        <v>0</v>
      </c>
      <c r="I106" s="133">
        <f t="shared" si="23"/>
        <v>0</v>
      </c>
      <c r="J106" s="75"/>
      <c r="K106" s="75"/>
      <c r="L106" s="75"/>
      <c r="M106" s="75"/>
      <c r="N106" s="75"/>
      <c r="O106" s="75"/>
      <c r="P106" s="75"/>
      <c r="Q106" s="75"/>
    </row>
    <row r="107" spans="1:17" s="73" customFormat="1" ht="45" outlineLevel="1" x14ac:dyDescent="0.2">
      <c r="A107" s="132" t="s">
        <v>277</v>
      </c>
      <c r="B107" s="128" t="s">
        <v>51</v>
      </c>
      <c r="C107" s="130" t="s">
        <v>385</v>
      </c>
      <c r="D107" s="96" t="s">
        <v>224</v>
      </c>
      <c r="E107" s="97" t="s">
        <v>42</v>
      </c>
      <c r="F107" s="98">
        <v>60</v>
      </c>
      <c r="G107" s="98"/>
      <c r="H107" s="125">
        <f t="shared" si="22"/>
        <v>0</v>
      </c>
      <c r="I107" s="133">
        <f t="shared" si="23"/>
        <v>0</v>
      </c>
      <c r="J107" s="75"/>
      <c r="K107" s="75"/>
      <c r="L107" s="75"/>
      <c r="M107" s="75"/>
      <c r="N107" s="75"/>
      <c r="O107" s="75"/>
      <c r="P107" s="75"/>
      <c r="Q107" s="75"/>
    </row>
    <row r="108" spans="1:17" s="73" customFormat="1" ht="45" outlineLevel="1" x14ac:dyDescent="0.2">
      <c r="A108" s="132" t="s">
        <v>278</v>
      </c>
      <c r="B108" s="128" t="s">
        <v>51</v>
      </c>
      <c r="C108" s="130" t="s">
        <v>385</v>
      </c>
      <c r="D108" s="96" t="s">
        <v>225</v>
      </c>
      <c r="E108" s="97" t="s">
        <v>42</v>
      </c>
      <c r="F108" s="98">
        <v>30</v>
      </c>
      <c r="G108" s="98"/>
      <c r="H108" s="125">
        <f t="shared" si="22"/>
        <v>0</v>
      </c>
      <c r="I108" s="133">
        <f t="shared" si="23"/>
        <v>0</v>
      </c>
      <c r="J108" s="75"/>
      <c r="K108" s="75"/>
      <c r="L108" s="75"/>
      <c r="M108" s="75"/>
      <c r="N108" s="75"/>
      <c r="O108" s="75"/>
      <c r="P108" s="75"/>
      <c r="Q108" s="75"/>
    </row>
    <row r="109" spans="1:17" s="73" customFormat="1" ht="45" outlineLevel="1" x14ac:dyDescent="0.2">
      <c r="A109" s="132" t="s">
        <v>279</v>
      </c>
      <c r="B109" s="128" t="s">
        <v>146</v>
      </c>
      <c r="C109" s="124"/>
      <c r="D109" s="96" t="s">
        <v>65</v>
      </c>
      <c r="E109" s="97" t="s">
        <v>42</v>
      </c>
      <c r="F109" s="98">
        <v>90</v>
      </c>
      <c r="G109" s="98"/>
      <c r="H109" s="125">
        <f t="shared" si="22"/>
        <v>0</v>
      </c>
      <c r="I109" s="133">
        <f t="shared" si="23"/>
        <v>0</v>
      </c>
      <c r="J109" s="75"/>
      <c r="K109" s="75"/>
      <c r="L109" s="75"/>
      <c r="M109" s="75"/>
      <c r="N109" s="75"/>
      <c r="O109" s="75"/>
      <c r="P109" s="75"/>
      <c r="Q109" s="75"/>
    </row>
    <row r="110" spans="1:17" s="73" customFormat="1" ht="45" outlineLevel="1" x14ac:dyDescent="0.2">
      <c r="A110" s="132" t="s">
        <v>280</v>
      </c>
      <c r="B110" s="128" t="s">
        <v>146</v>
      </c>
      <c r="C110" s="124"/>
      <c r="D110" s="96" t="s">
        <v>66</v>
      </c>
      <c r="E110" s="97" t="s">
        <v>42</v>
      </c>
      <c r="F110" s="98">
        <v>16</v>
      </c>
      <c r="G110" s="98"/>
      <c r="H110" s="125">
        <f t="shared" si="22"/>
        <v>0</v>
      </c>
      <c r="I110" s="133">
        <f t="shared" si="23"/>
        <v>0</v>
      </c>
      <c r="J110" s="75"/>
      <c r="K110" s="75"/>
      <c r="L110" s="75"/>
      <c r="M110" s="75"/>
      <c r="N110" s="75"/>
      <c r="O110" s="75"/>
      <c r="P110" s="75"/>
      <c r="Q110" s="75"/>
    </row>
    <row r="111" spans="1:17" s="73" customFormat="1" ht="45" outlineLevel="1" x14ac:dyDescent="0.2">
      <c r="A111" s="132" t="s">
        <v>281</v>
      </c>
      <c r="B111" s="128" t="s">
        <v>146</v>
      </c>
      <c r="C111" s="124"/>
      <c r="D111" s="96" t="s">
        <v>67</v>
      </c>
      <c r="E111" s="97" t="s">
        <v>42</v>
      </c>
      <c r="F111" s="98">
        <v>48</v>
      </c>
      <c r="G111" s="98"/>
      <c r="H111" s="125">
        <f t="shared" si="22"/>
        <v>0</v>
      </c>
      <c r="I111" s="133">
        <f t="shared" si="23"/>
        <v>0</v>
      </c>
      <c r="J111" s="75"/>
      <c r="K111" s="75"/>
      <c r="L111" s="75"/>
      <c r="M111" s="75"/>
      <c r="N111" s="75"/>
      <c r="O111" s="75"/>
      <c r="P111" s="75"/>
      <c r="Q111" s="75"/>
    </row>
    <row r="112" spans="1:17" s="73" customFormat="1" ht="45" outlineLevel="1" x14ac:dyDescent="0.2">
      <c r="A112" s="132" t="s">
        <v>282</v>
      </c>
      <c r="B112" s="128" t="s">
        <v>146</v>
      </c>
      <c r="C112" s="124"/>
      <c r="D112" s="96" t="s">
        <v>226</v>
      </c>
      <c r="E112" s="97" t="s">
        <v>42</v>
      </c>
      <c r="F112" s="98">
        <v>390</v>
      </c>
      <c r="G112" s="98"/>
      <c r="H112" s="125">
        <f t="shared" si="22"/>
        <v>0</v>
      </c>
      <c r="I112" s="133">
        <f t="shared" si="23"/>
        <v>0</v>
      </c>
      <c r="J112" s="75"/>
      <c r="K112" s="75"/>
      <c r="L112" s="75"/>
      <c r="M112" s="75"/>
      <c r="N112" s="75"/>
      <c r="O112" s="75"/>
      <c r="P112" s="75"/>
      <c r="Q112" s="75"/>
    </row>
    <row r="113" spans="1:17" s="73" customFormat="1" ht="60" outlineLevel="1" x14ac:dyDescent="0.2">
      <c r="A113" s="132" t="s">
        <v>283</v>
      </c>
      <c r="B113" s="128" t="s">
        <v>146</v>
      </c>
      <c r="C113" s="124"/>
      <c r="D113" s="96" t="s">
        <v>68</v>
      </c>
      <c r="E113" s="97" t="s">
        <v>42</v>
      </c>
      <c r="F113" s="98">
        <v>30</v>
      </c>
      <c r="G113" s="98"/>
      <c r="H113" s="125">
        <f t="shared" si="22"/>
        <v>0</v>
      </c>
      <c r="I113" s="133">
        <f t="shared" si="23"/>
        <v>0</v>
      </c>
      <c r="J113" s="75"/>
      <c r="K113" s="75"/>
      <c r="L113" s="75"/>
      <c r="M113" s="75"/>
      <c r="N113" s="75"/>
      <c r="O113" s="75"/>
      <c r="P113" s="75"/>
      <c r="Q113" s="75"/>
    </row>
    <row r="114" spans="1:17" s="73" customFormat="1" ht="60" outlineLevel="1" x14ac:dyDescent="0.2">
      <c r="A114" s="132" t="s">
        <v>284</v>
      </c>
      <c r="B114" s="128" t="s">
        <v>146</v>
      </c>
      <c r="C114" s="124"/>
      <c r="D114" s="96" t="s">
        <v>69</v>
      </c>
      <c r="E114" s="97" t="s">
        <v>42</v>
      </c>
      <c r="F114" s="98">
        <v>68</v>
      </c>
      <c r="G114" s="98"/>
      <c r="H114" s="125">
        <f t="shared" si="22"/>
        <v>0</v>
      </c>
      <c r="I114" s="133">
        <f t="shared" si="23"/>
        <v>0</v>
      </c>
      <c r="J114" s="75"/>
      <c r="K114" s="75"/>
      <c r="L114" s="75"/>
      <c r="M114" s="75"/>
      <c r="N114" s="75"/>
      <c r="O114" s="75"/>
      <c r="P114" s="75"/>
      <c r="Q114" s="75"/>
    </row>
    <row r="115" spans="1:17" s="73" customFormat="1" ht="60" outlineLevel="1" x14ac:dyDescent="0.2">
      <c r="A115" s="132" t="s">
        <v>285</v>
      </c>
      <c r="B115" s="128" t="s">
        <v>146</v>
      </c>
      <c r="C115" s="124"/>
      <c r="D115" s="96" t="s">
        <v>70</v>
      </c>
      <c r="E115" s="97" t="s">
        <v>42</v>
      </c>
      <c r="F115" s="98">
        <v>20</v>
      </c>
      <c r="G115" s="98"/>
      <c r="H115" s="125">
        <f t="shared" si="22"/>
        <v>0</v>
      </c>
      <c r="I115" s="133">
        <f t="shared" si="23"/>
        <v>0</v>
      </c>
      <c r="J115" s="75"/>
      <c r="K115" s="75"/>
      <c r="L115" s="75"/>
      <c r="M115" s="75"/>
      <c r="N115" s="75"/>
      <c r="O115" s="75"/>
      <c r="P115" s="75"/>
      <c r="Q115" s="75"/>
    </row>
    <row r="116" spans="1:17" s="73" customFormat="1" ht="30" outlineLevel="1" x14ac:dyDescent="0.2">
      <c r="A116" s="132" t="s">
        <v>286</v>
      </c>
      <c r="B116" s="128" t="s">
        <v>146</v>
      </c>
      <c r="C116" s="124"/>
      <c r="D116" s="96" t="s">
        <v>71</v>
      </c>
      <c r="E116" s="97" t="s">
        <v>42</v>
      </c>
      <c r="F116" s="98">
        <v>101</v>
      </c>
      <c r="G116" s="98"/>
      <c r="H116" s="125">
        <f t="shared" si="22"/>
        <v>0</v>
      </c>
      <c r="I116" s="133">
        <f t="shared" si="23"/>
        <v>0</v>
      </c>
      <c r="J116" s="75"/>
      <c r="K116" s="75"/>
      <c r="L116" s="75"/>
      <c r="M116" s="75"/>
      <c r="N116" s="75"/>
      <c r="O116" s="75"/>
      <c r="P116" s="75"/>
      <c r="Q116" s="75"/>
    </row>
    <row r="117" spans="1:17" s="73" customFormat="1" ht="15" outlineLevel="1" x14ac:dyDescent="0.2">
      <c r="A117" s="132" t="s">
        <v>287</v>
      </c>
      <c r="B117" s="128" t="s">
        <v>146</v>
      </c>
      <c r="C117" s="124"/>
      <c r="D117" s="96" t="s">
        <v>72</v>
      </c>
      <c r="E117" s="97" t="s">
        <v>42</v>
      </c>
      <c r="F117" s="98">
        <v>1</v>
      </c>
      <c r="G117" s="98"/>
      <c r="H117" s="125">
        <f t="shared" si="22"/>
        <v>0</v>
      </c>
      <c r="I117" s="133">
        <f t="shared" si="23"/>
        <v>0</v>
      </c>
      <c r="J117" s="75"/>
      <c r="K117" s="75"/>
      <c r="L117" s="75"/>
      <c r="M117" s="75"/>
      <c r="N117" s="75"/>
      <c r="O117" s="75"/>
      <c r="P117" s="75"/>
      <c r="Q117" s="75"/>
    </row>
    <row r="118" spans="1:17" s="73" customFormat="1" ht="15" outlineLevel="1" x14ac:dyDescent="0.2">
      <c r="A118" s="132" t="s">
        <v>288</v>
      </c>
      <c r="B118" s="128" t="s">
        <v>146</v>
      </c>
      <c r="C118" s="124"/>
      <c r="D118" s="96" t="s">
        <v>74</v>
      </c>
      <c r="E118" s="97" t="s">
        <v>79</v>
      </c>
      <c r="F118" s="98">
        <v>200</v>
      </c>
      <c r="G118" s="98"/>
      <c r="H118" s="125">
        <f t="shared" si="22"/>
        <v>0</v>
      </c>
      <c r="I118" s="133">
        <f t="shared" si="23"/>
        <v>0</v>
      </c>
      <c r="J118" s="75"/>
      <c r="K118" s="75"/>
      <c r="L118" s="75"/>
      <c r="M118" s="75"/>
      <c r="N118" s="75"/>
      <c r="O118" s="75"/>
      <c r="P118" s="75"/>
      <c r="Q118" s="75"/>
    </row>
    <row r="119" spans="1:17" s="73" customFormat="1" ht="15" outlineLevel="1" x14ac:dyDescent="0.2">
      <c r="A119" s="132" t="s">
        <v>289</v>
      </c>
      <c r="B119" s="128" t="s">
        <v>146</v>
      </c>
      <c r="C119" s="124"/>
      <c r="D119" s="96" t="s">
        <v>75</v>
      </c>
      <c r="E119" s="97" t="s">
        <v>79</v>
      </c>
      <c r="F119" s="98">
        <v>2</v>
      </c>
      <c r="G119" s="98"/>
      <c r="H119" s="125">
        <f t="shared" si="22"/>
        <v>0</v>
      </c>
      <c r="I119" s="133">
        <f t="shared" si="23"/>
        <v>0</v>
      </c>
      <c r="J119" s="75"/>
      <c r="K119" s="75"/>
      <c r="L119" s="75"/>
      <c r="M119" s="75"/>
      <c r="N119" s="75"/>
      <c r="O119" s="75"/>
      <c r="P119" s="75"/>
      <c r="Q119" s="75"/>
    </row>
    <row r="120" spans="1:17" s="73" customFormat="1" ht="15" outlineLevel="1" x14ac:dyDescent="0.2">
      <c r="A120" s="132" t="s">
        <v>290</v>
      </c>
      <c r="B120" s="128" t="s">
        <v>146</v>
      </c>
      <c r="C120" s="124"/>
      <c r="D120" s="96" t="s">
        <v>76</v>
      </c>
      <c r="E120" s="97" t="s">
        <v>79</v>
      </c>
      <c r="F120" s="98">
        <v>12</v>
      </c>
      <c r="G120" s="98"/>
      <c r="H120" s="125">
        <f t="shared" si="22"/>
        <v>0</v>
      </c>
      <c r="I120" s="133">
        <f t="shared" si="23"/>
        <v>0</v>
      </c>
      <c r="J120" s="75"/>
      <c r="K120" s="75"/>
      <c r="L120" s="75"/>
      <c r="M120" s="75"/>
      <c r="N120" s="75"/>
      <c r="O120" s="75"/>
      <c r="P120" s="75"/>
      <c r="Q120" s="75"/>
    </row>
    <row r="121" spans="1:17" s="73" customFormat="1" ht="15" outlineLevel="1" x14ac:dyDescent="0.2">
      <c r="A121" s="132" t="s">
        <v>291</v>
      </c>
      <c r="B121" s="128" t="s">
        <v>146</v>
      </c>
      <c r="C121" s="124"/>
      <c r="D121" s="96" t="s">
        <v>77</v>
      </c>
      <c r="E121" s="97" t="s">
        <v>79</v>
      </c>
      <c r="F121" s="98">
        <v>2</v>
      </c>
      <c r="G121" s="98"/>
      <c r="H121" s="125">
        <f t="shared" si="22"/>
        <v>0</v>
      </c>
      <c r="I121" s="133">
        <f t="shared" si="23"/>
        <v>0</v>
      </c>
      <c r="J121" s="75"/>
      <c r="K121" s="75"/>
      <c r="L121" s="75"/>
      <c r="M121" s="75"/>
      <c r="N121" s="75"/>
      <c r="O121" s="75"/>
      <c r="P121" s="75"/>
      <c r="Q121" s="75"/>
    </row>
    <row r="122" spans="1:17" s="73" customFormat="1" ht="15" outlineLevel="1" x14ac:dyDescent="0.2">
      <c r="A122" s="132" t="s">
        <v>292</v>
      </c>
      <c r="B122" s="128" t="s">
        <v>146</v>
      </c>
      <c r="C122" s="124"/>
      <c r="D122" s="96" t="s">
        <v>78</v>
      </c>
      <c r="E122" s="97" t="s">
        <v>79</v>
      </c>
      <c r="F122" s="98">
        <v>24</v>
      </c>
      <c r="G122" s="98"/>
      <c r="H122" s="125">
        <f t="shared" si="22"/>
        <v>0</v>
      </c>
      <c r="I122" s="133">
        <f t="shared" si="23"/>
        <v>0</v>
      </c>
      <c r="J122" s="75"/>
      <c r="K122" s="75"/>
      <c r="L122" s="75"/>
      <c r="M122" s="75"/>
      <c r="N122" s="75"/>
      <c r="O122" s="75"/>
      <c r="P122" s="75"/>
      <c r="Q122" s="75"/>
    </row>
    <row r="123" spans="1:17" s="73" customFormat="1" ht="30" outlineLevel="1" x14ac:dyDescent="0.2">
      <c r="A123" s="132" t="s">
        <v>293</v>
      </c>
      <c r="B123" s="128" t="s">
        <v>146</v>
      </c>
      <c r="C123" s="124"/>
      <c r="D123" s="96" t="s">
        <v>227</v>
      </c>
      <c r="E123" s="97" t="s">
        <v>79</v>
      </c>
      <c r="F123" s="98">
        <v>4</v>
      </c>
      <c r="G123" s="98"/>
      <c r="H123" s="125">
        <f t="shared" si="22"/>
        <v>0</v>
      </c>
      <c r="I123" s="133">
        <f t="shared" si="23"/>
        <v>0</v>
      </c>
      <c r="J123" s="75"/>
      <c r="K123" s="75"/>
      <c r="L123" s="75"/>
      <c r="M123" s="75"/>
      <c r="N123" s="75"/>
      <c r="O123" s="75"/>
      <c r="P123" s="75"/>
      <c r="Q123" s="75"/>
    </row>
    <row r="124" spans="1:17" s="73" customFormat="1" ht="15" outlineLevel="1" x14ac:dyDescent="0.2">
      <c r="A124" s="132" t="s">
        <v>294</v>
      </c>
      <c r="B124" s="128" t="s">
        <v>146</v>
      </c>
      <c r="C124" s="124"/>
      <c r="D124" s="129" t="s">
        <v>80</v>
      </c>
      <c r="E124" s="97" t="s">
        <v>79</v>
      </c>
      <c r="F124" s="98">
        <v>2</v>
      </c>
      <c r="G124" s="98"/>
      <c r="H124" s="125">
        <f t="shared" si="22"/>
        <v>0</v>
      </c>
      <c r="I124" s="133">
        <f t="shared" si="23"/>
        <v>0</v>
      </c>
      <c r="J124" s="75"/>
      <c r="K124" s="75"/>
      <c r="L124" s="75"/>
      <c r="M124" s="75"/>
      <c r="N124" s="75"/>
      <c r="O124" s="75"/>
      <c r="P124" s="75"/>
      <c r="Q124" s="75"/>
    </row>
    <row r="125" spans="1:17" s="73" customFormat="1" ht="15" outlineLevel="1" x14ac:dyDescent="0.2">
      <c r="A125" s="132" t="s">
        <v>295</v>
      </c>
      <c r="B125" s="128" t="s">
        <v>146</v>
      </c>
      <c r="C125" s="124"/>
      <c r="D125" s="129" t="s">
        <v>81</v>
      </c>
      <c r="E125" s="97" t="s">
        <v>79</v>
      </c>
      <c r="F125" s="98">
        <v>58</v>
      </c>
      <c r="G125" s="98"/>
      <c r="H125" s="125">
        <f t="shared" si="22"/>
        <v>0</v>
      </c>
      <c r="I125" s="133">
        <f t="shared" si="23"/>
        <v>0</v>
      </c>
      <c r="J125" s="75"/>
      <c r="K125" s="75"/>
      <c r="L125" s="75"/>
      <c r="M125" s="75"/>
      <c r="N125" s="75"/>
      <c r="O125" s="75"/>
      <c r="P125" s="75"/>
      <c r="Q125" s="75"/>
    </row>
    <row r="126" spans="1:17" s="73" customFormat="1" ht="15" outlineLevel="1" x14ac:dyDescent="0.2">
      <c r="A126" s="132" t="s">
        <v>296</v>
      </c>
      <c r="B126" s="128" t="s">
        <v>146</v>
      </c>
      <c r="C126" s="124"/>
      <c r="D126" s="129" t="s">
        <v>82</v>
      </c>
      <c r="E126" s="97" t="s">
        <v>79</v>
      </c>
      <c r="F126" s="98">
        <v>2</v>
      </c>
      <c r="G126" s="98"/>
      <c r="H126" s="125">
        <f t="shared" si="22"/>
        <v>0</v>
      </c>
      <c r="I126" s="133">
        <f t="shared" si="23"/>
        <v>0</v>
      </c>
      <c r="J126" s="75"/>
      <c r="K126" s="75"/>
      <c r="L126" s="75"/>
      <c r="M126" s="75"/>
      <c r="N126" s="75"/>
      <c r="O126" s="75"/>
      <c r="P126" s="75"/>
      <c r="Q126" s="75"/>
    </row>
    <row r="127" spans="1:17" s="73" customFormat="1" ht="15" outlineLevel="1" x14ac:dyDescent="0.2">
      <c r="A127" s="132" t="s">
        <v>297</v>
      </c>
      <c r="B127" s="128" t="s">
        <v>146</v>
      </c>
      <c r="C127" s="124"/>
      <c r="D127" s="129" t="s">
        <v>83</v>
      </c>
      <c r="E127" s="97" t="s">
        <v>79</v>
      </c>
      <c r="F127" s="98">
        <v>2</v>
      </c>
      <c r="G127" s="98"/>
      <c r="H127" s="125">
        <f t="shared" si="22"/>
        <v>0</v>
      </c>
      <c r="I127" s="133">
        <f t="shared" si="23"/>
        <v>0</v>
      </c>
      <c r="J127" s="75"/>
      <c r="K127" s="75"/>
      <c r="L127" s="75"/>
      <c r="M127" s="75"/>
      <c r="N127" s="75"/>
      <c r="O127" s="75"/>
      <c r="P127" s="75"/>
      <c r="Q127" s="75"/>
    </row>
    <row r="128" spans="1:17" s="73" customFormat="1" ht="15" outlineLevel="1" x14ac:dyDescent="0.2">
      <c r="A128" s="132" t="s">
        <v>298</v>
      </c>
      <c r="B128" s="128" t="s">
        <v>146</v>
      </c>
      <c r="C128" s="124"/>
      <c r="D128" s="129" t="s">
        <v>84</v>
      </c>
      <c r="E128" s="97" t="s">
        <v>79</v>
      </c>
      <c r="F128" s="98">
        <v>7</v>
      </c>
      <c r="G128" s="98"/>
      <c r="H128" s="125">
        <f t="shared" si="22"/>
        <v>0</v>
      </c>
      <c r="I128" s="133">
        <f t="shared" si="23"/>
        <v>0</v>
      </c>
      <c r="J128" s="75"/>
      <c r="K128" s="75"/>
      <c r="L128" s="75"/>
      <c r="M128" s="75"/>
      <c r="N128" s="75"/>
      <c r="O128" s="75"/>
      <c r="P128" s="75"/>
      <c r="Q128" s="75"/>
    </row>
    <row r="129" spans="1:17" s="73" customFormat="1" ht="15" outlineLevel="1" x14ac:dyDescent="0.2">
      <c r="A129" s="132" t="s">
        <v>299</v>
      </c>
      <c r="B129" s="128" t="s">
        <v>146</v>
      </c>
      <c r="C129" s="124"/>
      <c r="D129" s="129" t="s">
        <v>85</v>
      </c>
      <c r="E129" s="97" t="s">
        <v>79</v>
      </c>
      <c r="F129" s="98">
        <v>1</v>
      </c>
      <c r="G129" s="98"/>
      <c r="H129" s="125">
        <f t="shared" si="22"/>
        <v>0</v>
      </c>
      <c r="I129" s="133">
        <f t="shared" si="23"/>
        <v>0</v>
      </c>
      <c r="J129" s="75"/>
      <c r="K129" s="75"/>
      <c r="L129" s="75"/>
      <c r="M129" s="75"/>
      <c r="N129" s="75"/>
      <c r="O129" s="75"/>
      <c r="P129" s="75"/>
      <c r="Q129" s="75"/>
    </row>
    <row r="130" spans="1:17" s="73" customFormat="1" ht="15" outlineLevel="1" x14ac:dyDescent="0.2">
      <c r="A130" s="132" t="s">
        <v>300</v>
      </c>
      <c r="B130" s="128" t="s">
        <v>146</v>
      </c>
      <c r="C130" s="124"/>
      <c r="D130" s="129" t="s">
        <v>86</v>
      </c>
      <c r="E130" s="97" t="s">
        <v>79</v>
      </c>
      <c r="F130" s="98">
        <v>4</v>
      </c>
      <c r="G130" s="98"/>
      <c r="H130" s="125">
        <f t="shared" si="22"/>
        <v>0</v>
      </c>
      <c r="I130" s="133">
        <f t="shared" si="23"/>
        <v>0</v>
      </c>
      <c r="J130" s="75"/>
      <c r="K130" s="75"/>
      <c r="L130" s="75"/>
      <c r="M130" s="75"/>
      <c r="N130" s="75"/>
      <c r="O130" s="75"/>
      <c r="P130" s="75"/>
      <c r="Q130" s="75"/>
    </row>
    <row r="131" spans="1:17" s="73" customFormat="1" ht="15" outlineLevel="1" x14ac:dyDescent="0.2">
      <c r="A131" s="132" t="s">
        <v>301</v>
      </c>
      <c r="B131" s="128" t="s">
        <v>146</v>
      </c>
      <c r="C131" s="124"/>
      <c r="D131" s="129" t="s">
        <v>87</v>
      </c>
      <c r="E131" s="97" t="s">
        <v>79</v>
      </c>
      <c r="F131" s="98">
        <v>1</v>
      </c>
      <c r="G131" s="98"/>
      <c r="H131" s="125">
        <f t="shared" si="22"/>
        <v>0</v>
      </c>
      <c r="I131" s="133">
        <f t="shared" si="23"/>
        <v>0</v>
      </c>
      <c r="J131" s="75"/>
      <c r="K131" s="75"/>
      <c r="L131" s="75"/>
      <c r="M131" s="75"/>
      <c r="N131" s="75"/>
      <c r="O131" s="75"/>
      <c r="P131" s="75"/>
      <c r="Q131" s="75"/>
    </row>
    <row r="132" spans="1:17" s="73" customFormat="1" ht="15" outlineLevel="1" x14ac:dyDescent="0.2">
      <c r="A132" s="132" t="s">
        <v>302</v>
      </c>
      <c r="B132" s="128" t="s">
        <v>146</v>
      </c>
      <c r="C132" s="124"/>
      <c r="D132" s="129" t="s">
        <v>88</v>
      </c>
      <c r="E132" s="97" t="s">
        <v>79</v>
      </c>
      <c r="F132" s="98">
        <v>2</v>
      </c>
      <c r="G132" s="98"/>
      <c r="H132" s="125">
        <f t="shared" si="22"/>
        <v>0</v>
      </c>
      <c r="I132" s="133">
        <f t="shared" si="23"/>
        <v>0</v>
      </c>
      <c r="J132" s="75"/>
      <c r="K132" s="75"/>
      <c r="L132" s="75"/>
      <c r="M132" s="75"/>
      <c r="N132" s="75"/>
      <c r="O132" s="75"/>
      <c r="P132" s="75"/>
      <c r="Q132" s="75"/>
    </row>
    <row r="133" spans="1:17" s="73" customFormat="1" ht="30" outlineLevel="1" x14ac:dyDescent="0.2">
      <c r="A133" s="132" t="s">
        <v>303</v>
      </c>
      <c r="B133" s="128" t="s">
        <v>146</v>
      </c>
      <c r="C133" s="124"/>
      <c r="D133" s="129" t="s">
        <v>89</v>
      </c>
      <c r="E133" s="97" t="s">
        <v>79</v>
      </c>
      <c r="F133" s="98">
        <v>8</v>
      </c>
      <c r="G133" s="98"/>
      <c r="H133" s="125">
        <f t="shared" si="22"/>
        <v>0</v>
      </c>
      <c r="I133" s="133">
        <f t="shared" si="23"/>
        <v>0</v>
      </c>
      <c r="J133" s="75"/>
      <c r="K133" s="75"/>
      <c r="L133" s="75"/>
      <c r="M133" s="75"/>
      <c r="N133" s="75"/>
      <c r="O133" s="75"/>
      <c r="P133" s="75"/>
      <c r="Q133" s="75"/>
    </row>
    <row r="134" spans="1:17" s="73" customFormat="1" ht="15" outlineLevel="1" x14ac:dyDescent="0.2">
      <c r="A134" s="132" t="s">
        <v>304</v>
      </c>
      <c r="B134" s="128" t="s">
        <v>146</v>
      </c>
      <c r="C134" s="124"/>
      <c r="D134" s="129" t="s">
        <v>90</v>
      </c>
      <c r="E134" s="97" t="s">
        <v>79</v>
      </c>
      <c r="F134" s="98">
        <v>1</v>
      </c>
      <c r="G134" s="98"/>
      <c r="H134" s="125">
        <f t="shared" si="22"/>
        <v>0</v>
      </c>
      <c r="I134" s="133">
        <f t="shared" si="23"/>
        <v>0</v>
      </c>
      <c r="J134" s="75"/>
      <c r="K134" s="75"/>
      <c r="L134" s="75"/>
      <c r="M134" s="75"/>
      <c r="N134" s="75"/>
      <c r="O134" s="75"/>
      <c r="P134" s="75"/>
      <c r="Q134" s="75"/>
    </row>
    <row r="135" spans="1:17" s="73" customFormat="1" ht="15" outlineLevel="1" x14ac:dyDescent="0.2">
      <c r="A135" s="132" t="s">
        <v>305</v>
      </c>
      <c r="B135" s="128" t="s">
        <v>146</v>
      </c>
      <c r="C135" s="124"/>
      <c r="D135" s="129" t="s">
        <v>91</v>
      </c>
      <c r="E135" s="97" t="s">
        <v>79</v>
      </c>
      <c r="F135" s="98">
        <v>8</v>
      </c>
      <c r="G135" s="98"/>
      <c r="H135" s="125">
        <f t="shared" si="22"/>
        <v>0</v>
      </c>
      <c r="I135" s="133">
        <f t="shared" si="23"/>
        <v>0</v>
      </c>
      <c r="J135" s="75"/>
      <c r="K135" s="75"/>
      <c r="L135" s="75"/>
      <c r="M135" s="75"/>
      <c r="N135" s="75"/>
      <c r="O135" s="75"/>
      <c r="P135" s="75"/>
      <c r="Q135" s="75"/>
    </row>
    <row r="136" spans="1:17" s="73" customFormat="1" ht="15" outlineLevel="1" x14ac:dyDescent="0.2">
      <c r="A136" s="132" t="s">
        <v>306</v>
      </c>
      <c r="B136" s="128" t="s">
        <v>146</v>
      </c>
      <c r="C136" s="124"/>
      <c r="D136" s="129" t="s">
        <v>92</v>
      </c>
      <c r="E136" s="97" t="s">
        <v>79</v>
      </c>
      <c r="F136" s="98">
        <v>4</v>
      </c>
      <c r="G136" s="98"/>
      <c r="H136" s="125">
        <f t="shared" si="22"/>
        <v>0</v>
      </c>
      <c r="I136" s="133">
        <f t="shared" si="23"/>
        <v>0</v>
      </c>
      <c r="J136" s="75"/>
      <c r="K136" s="75"/>
      <c r="L136" s="75"/>
      <c r="M136" s="75"/>
      <c r="N136" s="75"/>
      <c r="O136" s="75"/>
      <c r="P136" s="75"/>
      <c r="Q136" s="75"/>
    </row>
    <row r="137" spans="1:17" s="73" customFormat="1" ht="15" outlineLevel="1" x14ac:dyDescent="0.2">
      <c r="A137" s="132" t="s">
        <v>307</v>
      </c>
      <c r="B137" s="128" t="s">
        <v>146</v>
      </c>
      <c r="C137" s="124"/>
      <c r="D137" s="129" t="s">
        <v>93</v>
      </c>
      <c r="E137" s="97" t="s">
        <v>79</v>
      </c>
      <c r="F137" s="98">
        <v>1</v>
      </c>
      <c r="G137" s="98"/>
      <c r="H137" s="125">
        <f t="shared" si="22"/>
        <v>0</v>
      </c>
      <c r="I137" s="133">
        <f t="shared" si="23"/>
        <v>0</v>
      </c>
      <c r="J137" s="75"/>
      <c r="K137" s="75"/>
      <c r="L137" s="75"/>
      <c r="M137" s="75"/>
      <c r="N137" s="75"/>
      <c r="O137" s="75"/>
      <c r="P137" s="75"/>
      <c r="Q137" s="75"/>
    </row>
    <row r="138" spans="1:17" s="73" customFormat="1" ht="15" outlineLevel="1" x14ac:dyDescent="0.2">
      <c r="A138" s="132" t="s">
        <v>308</v>
      </c>
      <c r="B138" s="128" t="s">
        <v>146</v>
      </c>
      <c r="C138" s="124"/>
      <c r="D138" s="129" t="s">
        <v>94</v>
      </c>
      <c r="E138" s="97" t="s">
        <v>79</v>
      </c>
      <c r="F138" s="98">
        <v>1</v>
      </c>
      <c r="G138" s="98"/>
      <c r="H138" s="125">
        <f t="shared" si="22"/>
        <v>0</v>
      </c>
      <c r="I138" s="133">
        <f t="shared" si="23"/>
        <v>0</v>
      </c>
      <c r="J138" s="75"/>
      <c r="K138" s="75"/>
      <c r="L138" s="75"/>
      <c r="M138" s="75"/>
      <c r="N138" s="75"/>
      <c r="O138" s="75"/>
      <c r="P138" s="75"/>
      <c r="Q138" s="75"/>
    </row>
    <row r="139" spans="1:17" s="73" customFormat="1" ht="75" outlineLevel="1" x14ac:dyDescent="0.2">
      <c r="A139" s="132" t="s">
        <v>309</v>
      </c>
      <c r="B139" s="128" t="s">
        <v>146</v>
      </c>
      <c r="C139" s="124"/>
      <c r="D139" s="129" t="s">
        <v>228</v>
      </c>
      <c r="E139" s="97" t="s">
        <v>79</v>
      </c>
      <c r="F139" s="98">
        <v>8</v>
      </c>
      <c r="G139" s="98"/>
      <c r="H139" s="125">
        <f t="shared" si="22"/>
        <v>0</v>
      </c>
      <c r="I139" s="133">
        <f t="shared" si="23"/>
        <v>0</v>
      </c>
      <c r="J139" s="75"/>
      <c r="K139" s="75"/>
      <c r="L139" s="75"/>
      <c r="M139" s="75"/>
      <c r="N139" s="75"/>
      <c r="O139" s="75"/>
      <c r="P139" s="75"/>
      <c r="Q139" s="75"/>
    </row>
    <row r="140" spans="1:17" s="73" customFormat="1" ht="75" outlineLevel="1" x14ac:dyDescent="0.2">
      <c r="A140" s="132" t="s">
        <v>310</v>
      </c>
      <c r="B140" s="128" t="s">
        <v>146</v>
      </c>
      <c r="C140" s="124"/>
      <c r="D140" s="129" t="s">
        <v>229</v>
      </c>
      <c r="E140" s="97" t="s">
        <v>79</v>
      </c>
      <c r="F140" s="98">
        <v>4</v>
      </c>
      <c r="G140" s="98"/>
      <c r="H140" s="125">
        <f t="shared" si="22"/>
        <v>0</v>
      </c>
      <c r="I140" s="133">
        <f t="shared" si="23"/>
        <v>0</v>
      </c>
      <c r="J140" s="75"/>
      <c r="K140" s="75"/>
      <c r="L140" s="75"/>
      <c r="M140" s="75"/>
      <c r="N140" s="75"/>
      <c r="O140" s="75"/>
      <c r="P140" s="75"/>
      <c r="Q140" s="75"/>
    </row>
    <row r="141" spans="1:17" s="73" customFormat="1" ht="15" outlineLevel="1" x14ac:dyDescent="0.2">
      <c r="A141" s="132" t="s">
        <v>311</v>
      </c>
      <c r="B141" s="128" t="s">
        <v>146</v>
      </c>
      <c r="C141" s="124"/>
      <c r="D141" s="129" t="s">
        <v>95</v>
      </c>
      <c r="E141" s="97" t="s">
        <v>79</v>
      </c>
      <c r="F141" s="98">
        <v>2</v>
      </c>
      <c r="G141" s="98"/>
      <c r="H141" s="125">
        <f t="shared" si="22"/>
        <v>0</v>
      </c>
      <c r="I141" s="133">
        <f t="shared" si="23"/>
        <v>0</v>
      </c>
      <c r="J141" s="75"/>
      <c r="K141" s="75"/>
      <c r="L141" s="75"/>
      <c r="M141" s="75"/>
      <c r="N141" s="75"/>
      <c r="O141" s="75"/>
      <c r="P141" s="75"/>
      <c r="Q141" s="75"/>
    </row>
    <row r="142" spans="1:17" s="73" customFormat="1" ht="15" outlineLevel="1" x14ac:dyDescent="0.2">
      <c r="A142" s="132" t="s">
        <v>312</v>
      </c>
      <c r="B142" s="128" t="s">
        <v>146</v>
      </c>
      <c r="C142" s="124"/>
      <c r="D142" s="129" t="s">
        <v>96</v>
      </c>
      <c r="E142" s="97" t="s">
        <v>79</v>
      </c>
      <c r="F142" s="98">
        <v>7</v>
      </c>
      <c r="G142" s="98"/>
      <c r="H142" s="125">
        <f t="shared" si="22"/>
        <v>0</v>
      </c>
      <c r="I142" s="133">
        <f t="shared" si="23"/>
        <v>0</v>
      </c>
      <c r="J142" s="75"/>
      <c r="K142" s="75"/>
      <c r="L142" s="75"/>
      <c r="M142" s="75"/>
      <c r="N142" s="75"/>
      <c r="O142" s="75"/>
      <c r="P142" s="75"/>
      <c r="Q142" s="75"/>
    </row>
    <row r="143" spans="1:17" s="73" customFormat="1" ht="15" outlineLevel="1" x14ac:dyDescent="0.2">
      <c r="A143" s="132" t="s">
        <v>313</v>
      </c>
      <c r="B143" s="128" t="s">
        <v>146</v>
      </c>
      <c r="C143" s="124"/>
      <c r="D143" s="129" t="s">
        <v>97</v>
      </c>
      <c r="E143" s="97" t="s">
        <v>79</v>
      </c>
      <c r="F143" s="98">
        <v>1</v>
      </c>
      <c r="G143" s="98"/>
      <c r="H143" s="125">
        <f t="shared" si="22"/>
        <v>0</v>
      </c>
      <c r="I143" s="133">
        <f t="shared" si="23"/>
        <v>0</v>
      </c>
      <c r="J143" s="75"/>
      <c r="K143" s="75"/>
      <c r="L143" s="75"/>
      <c r="M143" s="75"/>
      <c r="N143" s="75"/>
      <c r="O143" s="75"/>
      <c r="P143" s="75"/>
      <c r="Q143" s="75"/>
    </row>
    <row r="144" spans="1:17" s="73" customFormat="1" ht="15" outlineLevel="1" x14ac:dyDescent="0.2">
      <c r="A144" s="132" t="s">
        <v>314</v>
      </c>
      <c r="B144" s="128" t="s">
        <v>146</v>
      </c>
      <c r="C144" s="124"/>
      <c r="D144" s="129" t="s">
        <v>98</v>
      </c>
      <c r="E144" s="97" t="s">
        <v>79</v>
      </c>
      <c r="F144" s="98">
        <v>8</v>
      </c>
      <c r="G144" s="98"/>
      <c r="H144" s="125">
        <f t="shared" si="22"/>
        <v>0</v>
      </c>
      <c r="I144" s="133">
        <f t="shared" si="23"/>
        <v>0</v>
      </c>
      <c r="J144" s="75"/>
      <c r="K144" s="75"/>
      <c r="L144" s="75"/>
      <c r="M144" s="75"/>
      <c r="N144" s="75"/>
      <c r="O144" s="75"/>
      <c r="P144" s="75"/>
      <c r="Q144" s="75"/>
    </row>
    <row r="145" spans="1:17" s="73" customFormat="1" ht="60" outlineLevel="1" x14ac:dyDescent="0.2">
      <c r="A145" s="132" t="s">
        <v>315</v>
      </c>
      <c r="B145" s="128" t="s">
        <v>146</v>
      </c>
      <c r="C145" s="124"/>
      <c r="D145" s="129" t="s">
        <v>99</v>
      </c>
      <c r="E145" s="97" t="s">
        <v>79</v>
      </c>
      <c r="F145" s="98">
        <v>1</v>
      </c>
      <c r="G145" s="98"/>
      <c r="H145" s="125">
        <f t="shared" si="22"/>
        <v>0</v>
      </c>
      <c r="I145" s="133">
        <f t="shared" si="23"/>
        <v>0</v>
      </c>
      <c r="J145" s="75"/>
      <c r="K145" s="75"/>
      <c r="L145" s="75"/>
      <c r="M145" s="75"/>
      <c r="N145" s="75"/>
      <c r="O145" s="75"/>
      <c r="P145" s="75"/>
      <c r="Q145" s="75"/>
    </row>
    <row r="146" spans="1:17" s="73" customFormat="1" ht="30" outlineLevel="1" x14ac:dyDescent="0.2">
      <c r="A146" s="132" t="s">
        <v>316</v>
      </c>
      <c r="B146" s="128" t="s">
        <v>146</v>
      </c>
      <c r="C146" s="124"/>
      <c r="D146" s="129" t="s">
        <v>100</v>
      </c>
      <c r="E146" s="97" t="s">
        <v>79</v>
      </c>
      <c r="F146" s="98">
        <v>4</v>
      </c>
      <c r="G146" s="98"/>
      <c r="H146" s="125">
        <f t="shared" si="22"/>
        <v>0</v>
      </c>
      <c r="I146" s="133">
        <f t="shared" si="23"/>
        <v>0</v>
      </c>
      <c r="J146" s="75"/>
      <c r="K146" s="75"/>
      <c r="L146" s="75"/>
      <c r="M146" s="75"/>
      <c r="N146" s="75"/>
      <c r="O146" s="75"/>
      <c r="P146" s="75"/>
      <c r="Q146" s="75"/>
    </row>
    <row r="147" spans="1:17" s="73" customFormat="1" ht="30" outlineLevel="1" x14ac:dyDescent="0.2">
      <c r="A147" s="132" t="s">
        <v>317</v>
      </c>
      <c r="B147" s="128" t="s">
        <v>146</v>
      </c>
      <c r="C147" s="124"/>
      <c r="D147" s="129" t="s">
        <v>101</v>
      </c>
      <c r="E147" s="97" t="s">
        <v>79</v>
      </c>
      <c r="F147" s="98">
        <v>10</v>
      </c>
      <c r="G147" s="98"/>
      <c r="H147" s="125">
        <f t="shared" si="22"/>
        <v>0</v>
      </c>
      <c r="I147" s="133">
        <f t="shared" si="23"/>
        <v>0</v>
      </c>
      <c r="J147" s="75"/>
      <c r="K147" s="75"/>
      <c r="L147" s="75"/>
      <c r="M147" s="75"/>
      <c r="N147" s="75"/>
      <c r="O147" s="75"/>
      <c r="P147" s="75"/>
      <c r="Q147" s="75"/>
    </row>
    <row r="148" spans="1:17" s="73" customFormat="1" ht="30" outlineLevel="1" x14ac:dyDescent="0.2">
      <c r="A148" s="132" t="s">
        <v>318</v>
      </c>
      <c r="B148" s="128" t="s">
        <v>146</v>
      </c>
      <c r="C148" s="124"/>
      <c r="D148" s="129" t="s">
        <v>102</v>
      </c>
      <c r="E148" s="97" t="s">
        <v>79</v>
      </c>
      <c r="F148" s="98">
        <v>2</v>
      </c>
      <c r="G148" s="98"/>
      <c r="H148" s="125">
        <f t="shared" si="22"/>
        <v>0</v>
      </c>
      <c r="I148" s="133">
        <f t="shared" si="23"/>
        <v>0</v>
      </c>
      <c r="J148" s="75"/>
      <c r="K148" s="75"/>
      <c r="L148" s="75"/>
      <c r="M148" s="75"/>
      <c r="N148" s="75"/>
      <c r="O148" s="75"/>
      <c r="P148" s="75"/>
      <c r="Q148" s="75"/>
    </row>
    <row r="149" spans="1:17" s="73" customFormat="1" ht="30" outlineLevel="1" x14ac:dyDescent="0.2">
      <c r="A149" s="132" t="s">
        <v>319</v>
      </c>
      <c r="B149" s="128" t="s">
        <v>146</v>
      </c>
      <c r="C149" s="124"/>
      <c r="D149" s="129" t="s">
        <v>103</v>
      </c>
      <c r="E149" s="97" t="s">
        <v>79</v>
      </c>
      <c r="F149" s="98">
        <v>8</v>
      </c>
      <c r="G149" s="98"/>
      <c r="H149" s="125">
        <f t="shared" si="22"/>
        <v>0</v>
      </c>
      <c r="I149" s="133">
        <f t="shared" si="23"/>
        <v>0</v>
      </c>
      <c r="J149" s="75"/>
      <c r="K149" s="75"/>
      <c r="L149" s="75"/>
      <c r="M149" s="75"/>
      <c r="N149" s="75"/>
      <c r="O149" s="75"/>
      <c r="P149" s="75"/>
      <c r="Q149" s="75"/>
    </row>
    <row r="150" spans="1:17" s="73" customFormat="1" ht="60" outlineLevel="1" x14ac:dyDescent="0.2">
      <c r="A150" s="132" t="s">
        <v>320</v>
      </c>
      <c r="B150" s="128" t="s">
        <v>146</v>
      </c>
      <c r="C150" s="124"/>
      <c r="D150" s="129" t="s">
        <v>104</v>
      </c>
      <c r="E150" s="97" t="s">
        <v>79</v>
      </c>
      <c r="F150" s="98">
        <v>5</v>
      </c>
      <c r="G150" s="98"/>
      <c r="H150" s="125">
        <f t="shared" si="22"/>
        <v>0</v>
      </c>
      <c r="I150" s="133">
        <f t="shared" si="23"/>
        <v>0</v>
      </c>
      <c r="J150" s="75"/>
      <c r="K150" s="75"/>
      <c r="L150" s="75"/>
      <c r="M150" s="75"/>
      <c r="N150" s="75"/>
      <c r="O150" s="75"/>
      <c r="P150" s="75"/>
      <c r="Q150" s="75"/>
    </row>
    <row r="151" spans="1:17" s="73" customFormat="1" ht="45" outlineLevel="1" x14ac:dyDescent="0.2">
      <c r="A151" s="132" t="s">
        <v>321</v>
      </c>
      <c r="B151" s="128" t="s">
        <v>146</v>
      </c>
      <c r="C151" s="124"/>
      <c r="D151" s="129" t="s">
        <v>105</v>
      </c>
      <c r="E151" s="97" t="s">
        <v>79</v>
      </c>
      <c r="F151" s="98">
        <v>1</v>
      </c>
      <c r="G151" s="98"/>
      <c r="H151" s="125">
        <f t="shared" si="22"/>
        <v>0</v>
      </c>
      <c r="I151" s="133">
        <f t="shared" si="23"/>
        <v>0</v>
      </c>
      <c r="J151" s="75"/>
      <c r="K151" s="75"/>
      <c r="L151" s="75"/>
      <c r="M151" s="75"/>
      <c r="N151" s="75"/>
      <c r="O151" s="75"/>
      <c r="P151" s="75"/>
      <c r="Q151" s="75"/>
    </row>
    <row r="152" spans="1:17" s="73" customFormat="1" ht="15" outlineLevel="1" x14ac:dyDescent="0.2">
      <c r="A152" s="132" t="s">
        <v>322</v>
      </c>
      <c r="B152" s="128" t="s">
        <v>146</v>
      </c>
      <c r="C152" s="124"/>
      <c r="D152" s="129" t="s">
        <v>106</v>
      </c>
      <c r="E152" s="97" t="s">
        <v>79</v>
      </c>
      <c r="F152" s="98">
        <v>2</v>
      </c>
      <c r="G152" s="98"/>
      <c r="H152" s="125">
        <f t="shared" si="22"/>
        <v>0</v>
      </c>
      <c r="I152" s="133">
        <f t="shared" si="23"/>
        <v>0</v>
      </c>
      <c r="J152" s="75"/>
      <c r="K152" s="75"/>
      <c r="L152" s="75"/>
      <c r="M152" s="75"/>
      <c r="N152" s="75"/>
      <c r="O152" s="75"/>
      <c r="P152" s="75"/>
      <c r="Q152" s="75"/>
    </row>
    <row r="153" spans="1:17" s="73" customFormat="1" ht="45" outlineLevel="1" x14ac:dyDescent="0.2">
      <c r="A153" s="132" t="s">
        <v>323</v>
      </c>
      <c r="B153" s="128" t="s">
        <v>146</v>
      </c>
      <c r="C153" s="124"/>
      <c r="D153" s="129" t="s">
        <v>107</v>
      </c>
      <c r="E153" s="97" t="s">
        <v>79</v>
      </c>
      <c r="F153" s="98">
        <v>4</v>
      </c>
      <c r="G153" s="98"/>
      <c r="H153" s="125">
        <f t="shared" si="22"/>
        <v>0</v>
      </c>
      <c r="I153" s="133">
        <f t="shared" si="23"/>
        <v>0</v>
      </c>
      <c r="J153" s="75"/>
      <c r="K153" s="75"/>
      <c r="L153" s="75"/>
      <c r="M153" s="75"/>
      <c r="N153" s="75"/>
      <c r="O153" s="75"/>
      <c r="P153" s="75"/>
      <c r="Q153" s="75"/>
    </row>
    <row r="154" spans="1:17" s="73" customFormat="1" ht="45" outlineLevel="1" x14ac:dyDescent="0.2">
      <c r="A154" s="132" t="s">
        <v>324</v>
      </c>
      <c r="B154" s="128" t="s">
        <v>146</v>
      </c>
      <c r="C154" s="124"/>
      <c r="D154" s="129" t="s">
        <v>108</v>
      </c>
      <c r="E154" s="97" t="s">
        <v>79</v>
      </c>
      <c r="F154" s="98">
        <v>1</v>
      </c>
      <c r="G154" s="98"/>
      <c r="H154" s="125">
        <f t="shared" si="22"/>
        <v>0</v>
      </c>
      <c r="I154" s="133">
        <f t="shared" si="23"/>
        <v>0</v>
      </c>
      <c r="J154" s="75"/>
      <c r="K154" s="75"/>
      <c r="L154" s="75"/>
      <c r="M154" s="75"/>
      <c r="N154" s="75"/>
      <c r="O154" s="75"/>
      <c r="P154" s="75"/>
      <c r="Q154" s="75"/>
    </row>
    <row r="155" spans="1:17" s="73" customFormat="1" ht="45" outlineLevel="1" x14ac:dyDescent="0.2">
      <c r="A155" s="132" t="s">
        <v>325</v>
      </c>
      <c r="B155" s="128" t="s">
        <v>146</v>
      </c>
      <c r="C155" s="124"/>
      <c r="D155" s="129" t="s">
        <v>109</v>
      </c>
      <c r="E155" s="97" t="s">
        <v>79</v>
      </c>
      <c r="F155" s="98">
        <v>4</v>
      </c>
      <c r="G155" s="98"/>
      <c r="H155" s="125">
        <f t="shared" si="22"/>
        <v>0</v>
      </c>
      <c r="I155" s="133">
        <f t="shared" si="23"/>
        <v>0</v>
      </c>
      <c r="J155" s="75"/>
      <c r="K155" s="75"/>
      <c r="L155" s="75"/>
      <c r="M155" s="75"/>
      <c r="N155" s="75"/>
      <c r="O155" s="75"/>
      <c r="P155" s="75"/>
      <c r="Q155" s="75"/>
    </row>
    <row r="156" spans="1:17" s="73" customFormat="1" ht="30" outlineLevel="1" x14ac:dyDescent="0.2">
      <c r="A156" s="132" t="s">
        <v>326</v>
      </c>
      <c r="B156" s="128"/>
      <c r="C156" s="124"/>
      <c r="D156" s="129" t="s">
        <v>110</v>
      </c>
      <c r="E156" s="97" t="s">
        <v>79</v>
      </c>
      <c r="F156" s="98">
        <v>15</v>
      </c>
      <c r="G156" s="98"/>
      <c r="H156" s="125">
        <f t="shared" si="22"/>
        <v>0</v>
      </c>
      <c r="I156" s="133">
        <f t="shared" si="23"/>
        <v>0</v>
      </c>
      <c r="J156" s="75"/>
      <c r="K156" s="75"/>
      <c r="L156" s="75"/>
      <c r="M156" s="75"/>
      <c r="N156" s="75"/>
      <c r="O156" s="75"/>
      <c r="P156" s="75"/>
      <c r="Q156" s="75"/>
    </row>
    <row r="157" spans="1:17" s="73" customFormat="1" ht="15" outlineLevel="1" x14ac:dyDescent="0.2">
      <c r="A157" s="132" t="s">
        <v>327</v>
      </c>
      <c r="B157" s="128"/>
      <c r="C157" s="124"/>
      <c r="D157" s="96" t="s">
        <v>111</v>
      </c>
      <c r="E157" s="97" t="s">
        <v>79</v>
      </c>
      <c r="F157" s="98">
        <v>4</v>
      </c>
      <c r="G157" s="98"/>
      <c r="H157" s="125">
        <f t="shared" si="22"/>
        <v>0</v>
      </c>
      <c r="I157" s="133">
        <f t="shared" si="23"/>
        <v>0</v>
      </c>
      <c r="J157" s="75"/>
      <c r="K157" s="75"/>
      <c r="L157" s="75"/>
      <c r="M157" s="75"/>
      <c r="N157" s="75"/>
      <c r="O157" s="75"/>
      <c r="P157" s="75"/>
      <c r="Q157" s="75"/>
    </row>
    <row r="158" spans="1:17" s="73" customFormat="1" ht="30" outlineLevel="1" x14ac:dyDescent="0.2">
      <c r="A158" s="132" t="s">
        <v>328</v>
      </c>
      <c r="B158" s="128" t="s">
        <v>51</v>
      </c>
      <c r="C158" s="130" t="s">
        <v>377</v>
      </c>
      <c r="D158" s="96" t="s">
        <v>112</v>
      </c>
      <c r="E158" s="97" t="s">
        <v>79</v>
      </c>
      <c r="F158" s="98">
        <v>7</v>
      </c>
      <c r="G158" s="98"/>
      <c r="H158" s="125">
        <f t="shared" si="22"/>
        <v>0</v>
      </c>
      <c r="I158" s="133">
        <f t="shared" si="23"/>
        <v>0</v>
      </c>
      <c r="J158" s="75"/>
      <c r="K158" s="75"/>
      <c r="L158" s="75"/>
      <c r="M158" s="75"/>
      <c r="N158" s="75"/>
      <c r="O158" s="75"/>
      <c r="P158" s="75"/>
      <c r="Q158" s="75"/>
    </row>
    <row r="159" spans="1:17" s="73" customFormat="1" ht="15" outlineLevel="1" x14ac:dyDescent="0.2">
      <c r="A159" s="132" t="s">
        <v>329</v>
      </c>
      <c r="B159" s="128"/>
      <c r="C159" s="124"/>
      <c r="D159" s="96" t="s">
        <v>113</v>
      </c>
      <c r="E159" s="97" t="s">
        <v>79</v>
      </c>
      <c r="F159" s="98">
        <v>3</v>
      </c>
      <c r="G159" s="98"/>
      <c r="H159" s="125">
        <f t="shared" si="22"/>
        <v>0</v>
      </c>
      <c r="I159" s="133">
        <f t="shared" si="23"/>
        <v>0</v>
      </c>
      <c r="J159" s="75"/>
      <c r="K159" s="75"/>
      <c r="L159" s="75"/>
      <c r="M159" s="75"/>
      <c r="N159" s="75"/>
      <c r="O159" s="75"/>
      <c r="P159" s="75"/>
      <c r="Q159" s="75"/>
    </row>
    <row r="160" spans="1:17" s="73" customFormat="1" ht="15" outlineLevel="1" x14ac:dyDescent="0.2">
      <c r="A160" s="132" t="s">
        <v>330</v>
      </c>
      <c r="B160" s="128"/>
      <c r="C160" s="124"/>
      <c r="D160" s="96" t="s">
        <v>114</v>
      </c>
      <c r="E160" s="97" t="s">
        <v>79</v>
      </c>
      <c r="F160" s="98">
        <v>10</v>
      </c>
      <c r="G160" s="98"/>
      <c r="H160" s="125">
        <f t="shared" si="22"/>
        <v>0</v>
      </c>
      <c r="I160" s="133">
        <f t="shared" si="23"/>
        <v>0</v>
      </c>
      <c r="J160" s="75"/>
      <c r="K160" s="75"/>
      <c r="L160" s="75"/>
      <c r="M160" s="75"/>
      <c r="N160" s="75"/>
      <c r="O160" s="75"/>
      <c r="P160" s="75"/>
      <c r="Q160" s="75"/>
    </row>
    <row r="161" spans="1:17" s="73" customFormat="1" ht="15" outlineLevel="1" x14ac:dyDescent="0.2">
      <c r="A161" s="132" t="s">
        <v>331</v>
      </c>
      <c r="B161" s="128"/>
      <c r="C161" s="124"/>
      <c r="D161" s="96" t="s">
        <v>115</v>
      </c>
      <c r="E161" s="97" t="s">
        <v>79</v>
      </c>
      <c r="F161" s="98">
        <v>2</v>
      </c>
      <c r="G161" s="98"/>
      <c r="H161" s="125">
        <f t="shared" si="22"/>
        <v>0</v>
      </c>
      <c r="I161" s="133">
        <f t="shared" si="23"/>
        <v>0</v>
      </c>
      <c r="J161" s="75"/>
      <c r="K161" s="75"/>
      <c r="L161" s="75"/>
      <c r="M161" s="75"/>
      <c r="N161" s="75"/>
      <c r="O161" s="75"/>
      <c r="P161" s="75"/>
      <c r="Q161" s="75"/>
    </row>
    <row r="162" spans="1:17" s="73" customFormat="1" ht="15" outlineLevel="1" x14ac:dyDescent="0.2">
      <c r="A162" s="132" t="s">
        <v>332</v>
      </c>
      <c r="B162" s="128"/>
      <c r="C162" s="124"/>
      <c r="D162" s="96" t="s">
        <v>116</v>
      </c>
      <c r="E162" s="97" t="s">
        <v>79</v>
      </c>
      <c r="F162" s="98">
        <v>10</v>
      </c>
      <c r="G162" s="98"/>
      <c r="H162" s="125">
        <f t="shared" si="22"/>
        <v>0</v>
      </c>
      <c r="I162" s="133">
        <f t="shared" si="23"/>
        <v>0</v>
      </c>
      <c r="J162" s="75"/>
      <c r="K162" s="75"/>
      <c r="L162" s="75"/>
      <c r="M162" s="75"/>
      <c r="N162" s="75"/>
      <c r="O162" s="75"/>
      <c r="P162" s="75"/>
      <c r="Q162" s="75"/>
    </row>
    <row r="163" spans="1:17" s="73" customFormat="1" ht="15" outlineLevel="1" x14ac:dyDescent="0.2">
      <c r="A163" s="132" t="s">
        <v>333</v>
      </c>
      <c r="B163" s="128"/>
      <c r="C163" s="124"/>
      <c r="D163" s="96" t="s">
        <v>117</v>
      </c>
      <c r="E163" s="97" t="s">
        <v>79</v>
      </c>
      <c r="F163" s="98">
        <v>58</v>
      </c>
      <c r="G163" s="98"/>
      <c r="H163" s="125">
        <f t="shared" si="22"/>
        <v>0</v>
      </c>
      <c r="I163" s="133">
        <f t="shared" si="23"/>
        <v>0</v>
      </c>
      <c r="J163" s="75"/>
      <c r="K163" s="75"/>
      <c r="L163" s="75"/>
      <c r="M163" s="75"/>
      <c r="N163" s="75"/>
      <c r="O163" s="75"/>
      <c r="P163" s="75"/>
      <c r="Q163" s="75"/>
    </row>
    <row r="164" spans="1:17" s="73" customFormat="1" ht="15" outlineLevel="1" x14ac:dyDescent="0.2">
      <c r="A164" s="132" t="s">
        <v>334</v>
      </c>
      <c r="B164" s="128"/>
      <c r="C164" s="124"/>
      <c r="D164" s="96" t="s">
        <v>118</v>
      </c>
      <c r="E164" s="97" t="s">
        <v>79</v>
      </c>
      <c r="F164" s="98">
        <v>1</v>
      </c>
      <c r="G164" s="98"/>
      <c r="H164" s="125">
        <f t="shared" si="22"/>
        <v>0</v>
      </c>
      <c r="I164" s="133">
        <f t="shared" si="23"/>
        <v>0</v>
      </c>
      <c r="J164" s="75"/>
      <c r="K164" s="75"/>
      <c r="L164" s="75"/>
      <c r="M164" s="75"/>
      <c r="N164" s="75"/>
      <c r="O164" s="75"/>
      <c r="P164" s="75"/>
      <c r="Q164" s="75"/>
    </row>
    <row r="165" spans="1:17" s="73" customFormat="1" ht="15" outlineLevel="1" x14ac:dyDescent="0.2">
      <c r="A165" s="132" t="s">
        <v>335</v>
      </c>
      <c r="B165" s="128"/>
      <c r="C165" s="130"/>
      <c r="D165" s="96" t="s">
        <v>119</v>
      </c>
      <c r="E165" s="97" t="s">
        <v>79</v>
      </c>
      <c r="F165" s="98">
        <v>2</v>
      </c>
      <c r="G165" s="98"/>
      <c r="H165" s="125">
        <f t="shared" si="22"/>
        <v>0</v>
      </c>
      <c r="I165" s="133">
        <f t="shared" si="23"/>
        <v>0</v>
      </c>
      <c r="J165" s="75"/>
      <c r="K165" s="75"/>
      <c r="L165" s="75"/>
      <c r="M165" s="75"/>
      <c r="N165" s="75"/>
      <c r="O165" s="75"/>
      <c r="P165" s="75"/>
      <c r="Q165" s="75"/>
    </row>
    <row r="166" spans="1:17" s="73" customFormat="1" ht="15" outlineLevel="1" x14ac:dyDescent="0.2">
      <c r="A166" s="132" t="s">
        <v>336</v>
      </c>
      <c r="B166" s="128"/>
      <c r="C166" s="124"/>
      <c r="D166" s="96" t="s">
        <v>120</v>
      </c>
      <c r="E166" s="97" t="s">
        <v>79</v>
      </c>
      <c r="F166" s="98">
        <v>1</v>
      </c>
      <c r="G166" s="98"/>
      <c r="H166" s="125">
        <f t="shared" si="22"/>
        <v>0</v>
      </c>
      <c r="I166" s="133">
        <f t="shared" si="23"/>
        <v>0</v>
      </c>
      <c r="J166" s="75"/>
      <c r="K166" s="75"/>
      <c r="L166" s="75"/>
      <c r="M166" s="75"/>
      <c r="N166" s="75"/>
      <c r="O166" s="75"/>
      <c r="P166" s="75"/>
      <c r="Q166" s="75"/>
    </row>
    <row r="167" spans="1:17" s="73" customFormat="1" ht="15" outlineLevel="1" x14ac:dyDescent="0.2">
      <c r="A167" s="132" t="s">
        <v>337</v>
      </c>
      <c r="B167" s="128"/>
      <c r="C167" s="124"/>
      <c r="D167" s="96" t="s">
        <v>121</v>
      </c>
      <c r="E167" s="97" t="s">
        <v>79</v>
      </c>
      <c r="F167" s="98">
        <v>2</v>
      </c>
      <c r="G167" s="98"/>
      <c r="H167" s="125">
        <f t="shared" si="22"/>
        <v>0</v>
      </c>
      <c r="I167" s="133">
        <f t="shared" si="23"/>
        <v>0</v>
      </c>
      <c r="J167" s="75"/>
      <c r="K167" s="75"/>
      <c r="L167" s="75"/>
      <c r="M167" s="75"/>
      <c r="N167" s="75"/>
      <c r="O167" s="75"/>
      <c r="P167" s="75"/>
      <c r="Q167" s="75"/>
    </row>
    <row r="168" spans="1:17" s="73" customFormat="1" ht="90" outlineLevel="1" x14ac:dyDescent="0.2">
      <c r="A168" s="132" t="s">
        <v>338</v>
      </c>
      <c r="B168" s="128"/>
      <c r="C168" s="124"/>
      <c r="D168" s="96" t="s">
        <v>230</v>
      </c>
      <c r="E168" s="97" t="s">
        <v>79</v>
      </c>
      <c r="F168" s="98">
        <v>1</v>
      </c>
      <c r="G168" s="98"/>
      <c r="H168" s="125">
        <f t="shared" si="22"/>
        <v>0</v>
      </c>
      <c r="I168" s="133">
        <f t="shared" si="23"/>
        <v>0</v>
      </c>
      <c r="J168" s="75"/>
      <c r="K168" s="75"/>
      <c r="L168" s="75"/>
      <c r="M168" s="75"/>
      <c r="N168" s="75"/>
      <c r="O168" s="75"/>
      <c r="P168" s="75"/>
      <c r="Q168" s="75"/>
    </row>
    <row r="169" spans="1:17" s="73" customFormat="1" ht="15" outlineLevel="1" x14ac:dyDescent="0.2">
      <c r="A169" s="132" t="s">
        <v>339</v>
      </c>
      <c r="B169" s="128"/>
      <c r="C169" s="124"/>
      <c r="D169" s="96" t="s">
        <v>122</v>
      </c>
      <c r="E169" s="97" t="s">
        <v>79</v>
      </c>
      <c r="F169" s="98">
        <v>2</v>
      </c>
      <c r="G169" s="98"/>
      <c r="H169" s="125">
        <f t="shared" si="22"/>
        <v>0</v>
      </c>
      <c r="I169" s="133">
        <f t="shared" si="23"/>
        <v>0</v>
      </c>
      <c r="J169" s="75"/>
      <c r="K169" s="75"/>
      <c r="L169" s="75"/>
      <c r="M169" s="75"/>
      <c r="N169" s="75"/>
      <c r="O169" s="75"/>
      <c r="P169" s="75"/>
      <c r="Q169" s="75"/>
    </row>
    <row r="170" spans="1:17" s="73" customFormat="1" ht="15" outlineLevel="1" x14ac:dyDescent="0.2">
      <c r="A170" s="132" t="s">
        <v>340</v>
      </c>
      <c r="B170" s="128"/>
      <c r="C170" s="124"/>
      <c r="D170" s="96" t="s">
        <v>123</v>
      </c>
      <c r="E170" s="97" t="s">
        <v>79</v>
      </c>
      <c r="F170" s="98">
        <v>2</v>
      </c>
      <c r="G170" s="98"/>
      <c r="H170" s="125">
        <f t="shared" si="22"/>
        <v>0</v>
      </c>
      <c r="I170" s="133">
        <f t="shared" si="23"/>
        <v>0</v>
      </c>
      <c r="J170" s="75"/>
      <c r="K170" s="75"/>
      <c r="L170" s="75"/>
      <c r="M170" s="75"/>
      <c r="N170" s="75"/>
      <c r="O170" s="75"/>
      <c r="P170" s="75"/>
      <c r="Q170" s="75"/>
    </row>
    <row r="171" spans="1:17" s="73" customFormat="1" ht="15" outlineLevel="1" x14ac:dyDescent="0.2">
      <c r="A171" s="132" t="s">
        <v>341</v>
      </c>
      <c r="B171" s="128"/>
      <c r="C171" s="124"/>
      <c r="D171" s="96" t="s">
        <v>124</v>
      </c>
      <c r="E171" s="97" t="s">
        <v>79</v>
      </c>
      <c r="F171" s="98">
        <v>1</v>
      </c>
      <c r="G171" s="98"/>
      <c r="H171" s="125">
        <f t="shared" si="22"/>
        <v>0</v>
      </c>
      <c r="I171" s="133">
        <f t="shared" si="23"/>
        <v>0</v>
      </c>
      <c r="J171" s="75"/>
      <c r="K171" s="75"/>
      <c r="L171" s="75"/>
      <c r="M171" s="75"/>
      <c r="N171" s="75"/>
      <c r="O171" s="75"/>
      <c r="P171" s="75"/>
      <c r="Q171" s="75"/>
    </row>
    <row r="172" spans="1:17" s="73" customFormat="1" ht="15" outlineLevel="1" x14ac:dyDescent="0.2">
      <c r="A172" s="132" t="s">
        <v>342</v>
      </c>
      <c r="B172" s="128"/>
      <c r="C172" s="124"/>
      <c r="D172" s="96" t="s">
        <v>125</v>
      </c>
      <c r="E172" s="97" t="s">
        <v>79</v>
      </c>
      <c r="F172" s="98">
        <v>1</v>
      </c>
      <c r="G172" s="98"/>
      <c r="H172" s="125">
        <f t="shared" si="22"/>
        <v>0</v>
      </c>
      <c r="I172" s="133">
        <f t="shared" si="23"/>
        <v>0</v>
      </c>
      <c r="J172" s="75"/>
      <c r="K172" s="75"/>
      <c r="L172" s="75"/>
      <c r="M172" s="75"/>
      <c r="N172" s="75"/>
      <c r="O172" s="75"/>
      <c r="P172" s="75"/>
      <c r="Q172" s="75"/>
    </row>
    <row r="173" spans="1:17" s="73" customFormat="1" ht="15" outlineLevel="1" x14ac:dyDescent="0.2">
      <c r="A173" s="132" t="s">
        <v>343</v>
      </c>
      <c r="B173" s="128"/>
      <c r="C173" s="124"/>
      <c r="D173" s="96" t="s">
        <v>126</v>
      </c>
      <c r="E173" s="97" t="s">
        <v>79</v>
      </c>
      <c r="F173" s="98">
        <v>3</v>
      </c>
      <c r="G173" s="98"/>
      <c r="H173" s="125">
        <f t="shared" si="22"/>
        <v>0</v>
      </c>
      <c r="I173" s="133">
        <f t="shared" si="23"/>
        <v>0</v>
      </c>
      <c r="J173" s="75"/>
      <c r="K173" s="75"/>
      <c r="L173" s="75"/>
      <c r="M173" s="75"/>
      <c r="N173" s="75"/>
      <c r="O173" s="75"/>
      <c r="P173" s="75"/>
      <c r="Q173" s="75"/>
    </row>
    <row r="174" spans="1:17" s="73" customFormat="1" ht="15" outlineLevel="1" x14ac:dyDescent="0.2">
      <c r="A174" s="132" t="s">
        <v>344</v>
      </c>
      <c r="B174" s="128"/>
      <c r="C174" s="124"/>
      <c r="D174" s="96" t="s">
        <v>127</v>
      </c>
      <c r="E174" s="97" t="s">
        <v>79</v>
      </c>
      <c r="F174" s="98">
        <v>1</v>
      </c>
      <c r="G174" s="98"/>
      <c r="H174" s="125">
        <f t="shared" si="22"/>
        <v>0</v>
      </c>
      <c r="I174" s="133">
        <f t="shared" si="23"/>
        <v>0</v>
      </c>
      <c r="J174" s="75"/>
      <c r="K174" s="75"/>
      <c r="L174" s="75"/>
      <c r="M174" s="75"/>
      <c r="N174" s="75"/>
      <c r="O174" s="75"/>
      <c r="P174" s="75"/>
      <c r="Q174" s="75"/>
    </row>
    <row r="175" spans="1:17" s="73" customFormat="1" ht="15" outlineLevel="1" x14ac:dyDescent="0.2">
      <c r="A175" s="132" t="s">
        <v>345</v>
      </c>
      <c r="B175" s="128"/>
      <c r="C175" s="124"/>
      <c r="D175" s="96" t="s">
        <v>128</v>
      </c>
      <c r="E175" s="97" t="s">
        <v>79</v>
      </c>
      <c r="F175" s="98">
        <v>5</v>
      </c>
      <c r="G175" s="98"/>
      <c r="H175" s="125">
        <f t="shared" si="22"/>
        <v>0</v>
      </c>
      <c r="I175" s="133">
        <f t="shared" si="23"/>
        <v>0</v>
      </c>
      <c r="J175" s="75"/>
      <c r="K175" s="75"/>
      <c r="L175" s="75"/>
      <c r="M175" s="75"/>
      <c r="N175" s="75"/>
      <c r="O175" s="75"/>
      <c r="P175" s="75"/>
      <c r="Q175" s="75"/>
    </row>
    <row r="176" spans="1:17" s="73" customFormat="1" ht="30" outlineLevel="1" x14ac:dyDescent="0.2">
      <c r="A176" s="132" t="s">
        <v>346</v>
      </c>
      <c r="B176" s="128"/>
      <c r="C176" s="124"/>
      <c r="D176" s="96" t="s">
        <v>129</v>
      </c>
      <c r="E176" s="97" t="s">
        <v>79</v>
      </c>
      <c r="F176" s="98">
        <v>2</v>
      </c>
      <c r="G176" s="98"/>
      <c r="H176" s="125">
        <f t="shared" si="22"/>
        <v>0</v>
      </c>
      <c r="I176" s="133">
        <f t="shared" si="23"/>
        <v>0</v>
      </c>
      <c r="J176" s="75"/>
      <c r="K176" s="75"/>
      <c r="L176" s="75"/>
      <c r="M176" s="75"/>
      <c r="N176" s="75"/>
      <c r="O176" s="75"/>
      <c r="P176" s="75"/>
      <c r="Q176" s="75"/>
    </row>
    <row r="177" spans="1:17" s="73" customFormat="1" ht="30" outlineLevel="1" x14ac:dyDescent="0.2">
      <c r="A177" s="132" t="s">
        <v>347</v>
      </c>
      <c r="B177" s="128"/>
      <c r="C177" s="124"/>
      <c r="D177" s="96" t="s">
        <v>130</v>
      </c>
      <c r="E177" s="97" t="s">
        <v>79</v>
      </c>
      <c r="F177" s="98">
        <v>3</v>
      </c>
      <c r="G177" s="98"/>
      <c r="H177" s="125">
        <f t="shared" si="22"/>
        <v>0</v>
      </c>
      <c r="I177" s="133">
        <f t="shared" si="23"/>
        <v>0</v>
      </c>
      <c r="J177" s="75"/>
      <c r="K177" s="75"/>
      <c r="L177" s="75"/>
      <c r="M177" s="75"/>
      <c r="N177" s="75"/>
      <c r="O177" s="75"/>
      <c r="P177" s="75"/>
      <c r="Q177" s="75"/>
    </row>
    <row r="178" spans="1:17" s="73" customFormat="1" ht="15" outlineLevel="1" x14ac:dyDescent="0.2">
      <c r="A178" s="132" t="s">
        <v>348</v>
      </c>
      <c r="B178" s="128"/>
      <c r="C178" s="124"/>
      <c r="D178" s="96" t="s">
        <v>131</v>
      </c>
      <c r="E178" s="97" t="s">
        <v>79</v>
      </c>
      <c r="F178" s="98">
        <v>143</v>
      </c>
      <c r="G178" s="98"/>
      <c r="H178" s="125">
        <f t="shared" si="22"/>
        <v>0</v>
      </c>
      <c r="I178" s="133">
        <f t="shared" si="23"/>
        <v>0</v>
      </c>
      <c r="J178" s="75"/>
      <c r="K178" s="75"/>
      <c r="L178" s="75"/>
      <c r="M178" s="75"/>
      <c r="N178" s="75"/>
      <c r="O178" s="75"/>
      <c r="P178" s="75"/>
      <c r="Q178" s="75"/>
    </row>
    <row r="179" spans="1:17" s="73" customFormat="1" ht="15" outlineLevel="1" x14ac:dyDescent="0.2">
      <c r="A179" s="132" t="s">
        <v>349</v>
      </c>
      <c r="B179" s="128"/>
      <c r="C179" s="124"/>
      <c r="D179" s="96" t="s">
        <v>134</v>
      </c>
      <c r="E179" s="97" t="s">
        <v>79</v>
      </c>
      <c r="F179" s="98">
        <v>61</v>
      </c>
      <c r="G179" s="98"/>
      <c r="H179" s="125">
        <f t="shared" si="22"/>
        <v>0</v>
      </c>
      <c r="I179" s="133">
        <f t="shared" si="23"/>
        <v>0</v>
      </c>
      <c r="J179" s="75"/>
      <c r="K179" s="75"/>
      <c r="L179" s="75"/>
      <c r="M179" s="75"/>
      <c r="N179" s="75"/>
      <c r="O179" s="75"/>
      <c r="P179" s="75"/>
      <c r="Q179" s="75"/>
    </row>
    <row r="180" spans="1:17" s="73" customFormat="1" ht="15" outlineLevel="1" x14ac:dyDescent="0.2">
      <c r="A180" s="132" t="s">
        <v>350</v>
      </c>
      <c r="B180" s="128"/>
      <c r="C180" s="124"/>
      <c r="D180" s="96" t="s">
        <v>132</v>
      </c>
      <c r="E180" s="97" t="s">
        <v>79</v>
      </c>
      <c r="F180" s="98">
        <v>10</v>
      </c>
      <c r="G180" s="98"/>
      <c r="H180" s="125">
        <f t="shared" si="22"/>
        <v>0</v>
      </c>
      <c r="I180" s="133">
        <f t="shared" si="23"/>
        <v>0</v>
      </c>
      <c r="J180" s="75"/>
      <c r="K180" s="75"/>
      <c r="L180" s="75"/>
      <c r="M180" s="75"/>
      <c r="N180" s="75"/>
      <c r="O180" s="75"/>
      <c r="P180" s="75"/>
      <c r="Q180" s="75"/>
    </row>
    <row r="181" spans="1:17" s="73" customFormat="1" ht="15" outlineLevel="1" x14ac:dyDescent="0.2">
      <c r="A181" s="132" t="s">
        <v>351</v>
      </c>
      <c r="B181" s="128"/>
      <c r="C181" s="124"/>
      <c r="D181" s="96" t="s">
        <v>133</v>
      </c>
      <c r="E181" s="97" t="s">
        <v>79</v>
      </c>
      <c r="F181" s="98">
        <v>25</v>
      </c>
      <c r="G181" s="98"/>
      <c r="H181" s="125">
        <f t="shared" si="22"/>
        <v>0</v>
      </c>
      <c r="I181" s="133">
        <f t="shared" si="23"/>
        <v>0</v>
      </c>
      <c r="J181" s="75"/>
      <c r="K181" s="75"/>
      <c r="L181" s="75"/>
      <c r="M181" s="75"/>
      <c r="N181" s="75"/>
      <c r="O181" s="75"/>
      <c r="P181" s="75"/>
      <c r="Q181" s="75"/>
    </row>
    <row r="182" spans="1:17" s="73" customFormat="1" ht="30" outlineLevel="1" x14ac:dyDescent="0.2">
      <c r="A182" s="132" t="s">
        <v>352</v>
      </c>
      <c r="B182" s="128"/>
      <c r="C182" s="124"/>
      <c r="D182" s="96" t="s">
        <v>135</v>
      </c>
      <c r="E182" s="97" t="s">
        <v>79</v>
      </c>
      <c r="F182" s="98">
        <v>10</v>
      </c>
      <c r="G182" s="98"/>
      <c r="H182" s="125">
        <f t="shared" si="22"/>
        <v>0</v>
      </c>
      <c r="I182" s="133">
        <f t="shared" si="23"/>
        <v>0</v>
      </c>
      <c r="J182" s="75"/>
      <c r="K182" s="75"/>
      <c r="L182" s="75"/>
      <c r="M182" s="75"/>
      <c r="N182" s="75"/>
      <c r="O182" s="75"/>
      <c r="P182" s="75"/>
      <c r="Q182" s="75"/>
    </row>
    <row r="183" spans="1:17" s="73" customFormat="1" ht="15" outlineLevel="1" x14ac:dyDescent="0.2">
      <c r="A183" s="132" t="s">
        <v>353</v>
      </c>
      <c r="B183" s="128"/>
      <c r="C183" s="124"/>
      <c r="D183" s="96" t="s">
        <v>136</v>
      </c>
      <c r="E183" s="97" t="s">
        <v>79</v>
      </c>
      <c r="F183" s="98">
        <v>8</v>
      </c>
      <c r="G183" s="98"/>
      <c r="H183" s="125">
        <f t="shared" si="22"/>
        <v>0</v>
      </c>
      <c r="I183" s="133">
        <f t="shared" si="23"/>
        <v>0</v>
      </c>
      <c r="J183" s="75"/>
      <c r="K183" s="75"/>
      <c r="L183" s="75"/>
      <c r="M183" s="75"/>
      <c r="N183" s="75"/>
      <c r="O183" s="75"/>
      <c r="P183" s="75"/>
      <c r="Q183" s="75"/>
    </row>
    <row r="184" spans="1:17" s="73" customFormat="1" ht="30" outlineLevel="1" x14ac:dyDescent="0.2">
      <c r="A184" s="132" t="s">
        <v>354</v>
      </c>
      <c r="B184" s="128"/>
      <c r="C184" s="124"/>
      <c r="D184" s="96" t="s">
        <v>231</v>
      </c>
      <c r="E184" s="97" t="s">
        <v>79</v>
      </c>
      <c r="F184" s="98">
        <v>10</v>
      </c>
      <c r="G184" s="98"/>
      <c r="H184" s="125">
        <f t="shared" si="22"/>
        <v>0</v>
      </c>
      <c r="I184" s="133">
        <f t="shared" si="23"/>
        <v>0</v>
      </c>
      <c r="J184" s="75"/>
      <c r="K184" s="75"/>
      <c r="L184" s="75"/>
      <c r="M184" s="75"/>
      <c r="N184" s="75"/>
      <c r="O184" s="75"/>
      <c r="P184" s="75"/>
      <c r="Q184" s="75"/>
    </row>
    <row r="185" spans="1:17" s="73" customFormat="1" ht="30" outlineLevel="1" x14ac:dyDescent="0.2">
      <c r="A185" s="132" t="s">
        <v>355</v>
      </c>
      <c r="B185" s="128"/>
      <c r="C185" s="124"/>
      <c r="D185" s="96" t="s">
        <v>137</v>
      </c>
      <c r="E185" s="97" t="s">
        <v>79</v>
      </c>
      <c r="F185" s="98">
        <v>8</v>
      </c>
      <c r="G185" s="98"/>
      <c r="H185" s="125">
        <f t="shared" si="22"/>
        <v>0</v>
      </c>
      <c r="I185" s="133">
        <f t="shared" si="23"/>
        <v>0</v>
      </c>
      <c r="J185" s="75"/>
      <c r="K185" s="75"/>
      <c r="L185" s="75"/>
      <c r="M185" s="75"/>
      <c r="N185" s="75"/>
      <c r="O185" s="75"/>
      <c r="P185" s="75"/>
      <c r="Q185" s="75"/>
    </row>
    <row r="186" spans="1:17" s="73" customFormat="1" ht="30" outlineLevel="1" x14ac:dyDescent="0.2">
      <c r="A186" s="132" t="s">
        <v>356</v>
      </c>
      <c r="B186" s="128"/>
      <c r="C186" s="124"/>
      <c r="D186" s="96" t="s">
        <v>138</v>
      </c>
      <c r="E186" s="97" t="s">
        <v>79</v>
      </c>
      <c r="F186" s="98">
        <v>10</v>
      </c>
      <c r="G186" s="98"/>
      <c r="H186" s="125">
        <f t="shared" si="22"/>
        <v>0</v>
      </c>
      <c r="I186" s="133">
        <f t="shared" si="23"/>
        <v>0</v>
      </c>
      <c r="J186" s="75"/>
      <c r="K186" s="75"/>
      <c r="L186" s="75"/>
      <c r="M186" s="75"/>
      <c r="N186" s="75"/>
      <c r="O186" s="75"/>
      <c r="P186" s="75"/>
      <c r="Q186" s="75"/>
    </row>
    <row r="187" spans="1:17" s="73" customFormat="1" ht="30" outlineLevel="1" x14ac:dyDescent="0.2">
      <c r="A187" s="132" t="s">
        <v>357</v>
      </c>
      <c r="B187" s="128"/>
      <c r="C187" s="124"/>
      <c r="D187" s="96" t="s">
        <v>139</v>
      </c>
      <c r="E187" s="97" t="s">
        <v>79</v>
      </c>
      <c r="F187" s="98">
        <v>20</v>
      </c>
      <c r="G187" s="98"/>
      <c r="H187" s="125">
        <f t="shared" si="22"/>
        <v>0</v>
      </c>
      <c r="I187" s="133">
        <f t="shared" si="23"/>
        <v>0</v>
      </c>
      <c r="J187" s="75"/>
      <c r="K187" s="75"/>
      <c r="L187" s="75"/>
      <c r="M187" s="75"/>
      <c r="N187" s="75"/>
      <c r="O187" s="75"/>
      <c r="P187" s="75"/>
      <c r="Q187" s="75"/>
    </row>
    <row r="188" spans="1:17" s="73" customFormat="1" ht="30" outlineLevel="1" x14ac:dyDescent="0.2">
      <c r="A188" s="132" t="s">
        <v>358</v>
      </c>
      <c r="B188" s="128"/>
      <c r="C188" s="124"/>
      <c r="D188" s="96" t="s">
        <v>140</v>
      </c>
      <c r="E188" s="97" t="s">
        <v>79</v>
      </c>
      <c r="F188" s="98">
        <v>10</v>
      </c>
      <c r="G188" s="98"/>
      <c r="H188" s="125">
        <f t="shared" si="22"/>
        <v>0</v>
      </c>
      <c r="I188" s="133">
        <f t="shared" si="23"/>
        <v>0</v>
      </c>
      <c r="J188" s="75"/>
      <c r="K188" s="75"/>
      <c r="L188" s="75"/>
      <c r="M188" s="75"/>
      <c r="N188" s="75"/>
      <c r="O188" s="75"/>
      <c r="P188" s="75"/>
      <c r="Q188" s="75"/>
    </row>
    <row r="189" spans="1:17" s="73" customFormat="1" ht="15" outlineLevel="1" x14ac:dyDescent="0.2">
      <c r="A189" s="132" t="s">
        <v>359</v>
      </c>
      <c r="B189" s="128"/>
      <c r="C189" s="124"/>
      <c r="D189" s="96" t="s">
        <v>141</v>
      </c>
      <c r="E189" s="97" t="s">
        <v>79</v>
      </c>
      <c r="F189" s="98">
        <v>6</v>
      </c>
      <c r="G189" s="98"/>
      <c r="H189" s="125">
        <f t="shared" si="22"/>
        <v>0</v>
      </c>
      <c r="I189" s="133">
        <f t="shared" si="23"/>
        <v>0</v>
      </c>
      <c r="J189" s="75"/>
      <c r="K189" s="75"/>
      <c r="L189" s="75"/>
      <c r="M189" s="75"/>
      <c r="N189" s="75"/>
      <c r="O189" s="75"/>
      <c r="P189" s="75"/>
      <c r="Q189" s="75"/>
    </row>
    <row r="190" spans="1:17" s="73" customFormat="1" ht="45" outlineLevel="1" x14ac:dyDescent="0.2">
      <c r="A190" s="132" t="s">
        <v>360</v>
      </c>
      <c r="B190" s="128"/>
      <c r="C190" s="124"/>
      <c r="D190" s="96" t="s">
        <v>142</v>
      </c>
      <c r="E190" s="97" t="s">
        <v>79</v>
      </c>
      <c r="F190" s="98">
        <v>2</v>
      </c>
      <c r="G190" s="98"/>
      <c r="H190" s="125">
        <f t="shared" si="22"/>
        <v>0</v>
      </c>
      <c r="I190" s="133">
        <f t="shared" si="23"/>
        <v>0</v>
      </c>
      <c r="J190" s="75"/>
      <c r="K190" s="75"/>
      <c r="L190" s="75"/>
      <c r="M190" s="75"/>
      <c r="N190" s="75"/>
      <c r="O190" s="75"/>
      <c r="P190" s="75"/>
      <c r="Q190" s="75"/>
    </row>
    <row r="191" spans="1:17" s="73" customFormat="1" ht="15" outlineLevel="1" x14ac:dyDescent="0.2">
      <c r="A191" s="132" t="s">
        <v>361</v>
      </c>
      <c r="B191" s="128"/>
      <c r="C191" s="124"/>
      <c r="D191" s="96" t="s">
        <v>143</v>
      </c>
      <c r="E191" s="97" t="s">
        <v>79</v>
      </c>
      <c r="F191" s="98">
        <v>2</v>
      </c>
      <c r="G191" s="98"/>
      <c r="H191" s="125">
        <f t="shared" si="22"/>
        <v>0</v>
      </c>
      <c r="I191" s="133">
        <f t="shared" si="23"/>
        <v>0</v>
      </c>
      <c r="J191" s="75"/>
      <c r="K191" s="75"/>
      <c r="L191" s="75"/>
      <c r="M191" s="75"/>
      <c r="N191" s="75"/>
      <c r="O191" s="75"/>
      <c r="P191" s="75"/>
      <c r="Q191" s="75"/>
    </row>
    <row r="192" spans="1:17" s="73" customFormat="1" ht="45" outlineLevel="1" x14ac:dyDescent="0.2">
      <c r="A192" s="132" t="s">
        <v>362</v>
      </c>
      <c r="B192" s="128"/>
      <c r="C192" s="124"/>
      <c r="D192" s="96" t="s">
        <v>144</v>
      </c>
      <c r="E192" s="97" t="s">
        <v>79</v>
      </c>
      <c r="F192" s="98">
        <v>9</v>
      </c>
      <c r="G192" s="98"/>
      <c r="H192" s="125">
        <f t="shared" si="22"/>
        <v>0</v>
      </c>
      <c r="I192" s="133">
        <f t="shared" si="23"/>
        <v>0</v>
      </c>
      <c r="J192" s="75"/>
      <c r="K192" s="75"/>
      <c r="L192" s="75"/>
      <c r="M192" s="75"/>
      <c r="N192" s="75"/>
      <c r="O192" s="75"/>
      <c r="P192" s="75"/>
      <c r="Q192" s="75"/>
    </row>
    <row r="193" spans="1:18" s="73" customFormat="1" ht="30" outlineLevel="1" x14ac:dyDescent="0.2">
      <c r="A193" s="132" t="s">
        <v>363</v>
      </c>
      <c r="B193" s="128"/>
      <c r="C193" s="124"/>
      <c r="D193" s="96" t="s">
        <v>388</v>
      </c>
      <c r="E193" s="97" t="s">
        <v>145</v>
      </c>
      <c r="F193" s="98">
        <v>17</v>
      </c>
      <c r="G193" s="98"/>
      <c r="H193" s="125">
        <f t="shared" ref="H193" si="28">G193+G193*$I$6</f>
        <v>0</v>
      </c>
      <c r="I193" s="133">
        <f t="shared" ref="I193" si="29">H193*F193</f>
        <v>0</v>
      </c>
      <c r="J193" s="75"/>
      <c r="K193" s="75"/>
      <c r="L193" s="75"/>
      <c r="M193" s="75"/>
      <c r="N193" s="75"/>
      <c r="O193" s="75"/>
      <c r="P193" s="75"/>
      <c r="Q193" s="75"/>
    </row>
    <row r="194" spans="1:18" s="73" customFormat="1" ht="255" outlineLevel="1" x14ac:dyDescent="0.2">
      <c r="A194" s="132" t="s">
        <v>364</v>
      </c>
      <c r="B194" s="128"/>
      <c r="C194" s="124"/>
      <c r="D194" s="96" t="s">
        <v>232</v>
      </c>
      <c r="E194" s="97" t="s">
        <v>145</v>
      </c>
      <c r="F194" s="98">
        <v>1</v>
      </c>
      <c r="G194" s="98"/>
      <c r="H194" s="125">
        <f t="shared" si="22"/>
        <v>0</v>
      </c>
      <c r="I194" s="133">
        <f t="shared" si="23"/>
        <v>0</v>
      </c>
      <c r="J194" s="75"/>
      <c r="K194" s="75"/>
      <c r="L194" s="75"/>
      <c r="M194" s="75"/>
      <c r="N194" s="75"/>
      <c r="O194" s="75"/>
      <c r="P194" s="75"/>
      <c r="Q194" s="75"/>
    </row>
    <row r="195" spans="1:18" s="73" customFormat="1" ht="210" outlineLevel="1" x14ac:dyDescent="0.2">
      <c r="A195" s="132" t="s">
        <v>368</v>
      </c>
      <c r="B195" s="128"/>
      <c r="C195" s="124"/>
      <c r="D195" s="96" t="s">
        <v>233</v>
      </c>
      <c r="E195" s="97" t="s">
        <v>145</v>
      </c>
      <c r="F195" s="98">
        <v>1</v>
      </c>
      <c r="G195" s="98"/>
      <c r="H195" s="125">
        <f t="shared" si="22"/>
        <v>0</v>
      </c>
      <c r="I195" s="133">
        <f t="shared" si="23"/>
        <v>0</v>
      </c>
      <c r="J195" s="75"/>
      <c r="K195" s="75"/>
      <c r="L195" s="75"/>
      <c r="M195" s="75"/>
      <c r="N195" s="75"/>
      <c r="O195" s="75"/>
      <c r="P195" s="75"/>
      <c r="Q195" s="75"/>
    </row>
    <row r="196" spans="1:18" s="73" customFormat="1" ht="195" outlineLevel="1" x14ac:dyDescent="0.2">
      <c r="A196" s="132" t="s">
        <v>369</v>
      </c>
      <c r="B196" s="128" t="s">
        <v>146</v>
      </c>
      <c r="C196" s="124"/>
      <c r="D196" s="96" t="s">
        <v>234</v>
      </c>
      <c r="E196" s="97" t="s">
        <v>145</v>
      </c>
      <c r="F196" s="98">
        <v>1</v>
      </c>
      <c r="G196" s="98"/>
      <c r="H196" s="125">
        <f t="shared" si="22"/>
        <v>0</v>
      </c>
      <c r="I196" s="133">
        <f t="shared" si="23"/>
        <v>0</v>
      </c>
      <c r="J196" s="75"/>
      <c r="K196" s="75"/>
      <c r="L196" s="75"/>
      <c r="M196" s="75"/>
      <c r="N196" s="75"/>
      <c r="O196" s="75"/>
      <c r="P196" s="75"/>
      <c r="Q196" s="75"/>
    </row>
    <row r="197" spans="1:18" s="73" customFormat="1" ht="15" outlineLevel="1" x14ac:dyDescent="0.2">
      <c r="A197" s="132" t="s">
        <v>398</v>
      </c>
      <c r="B197" s="128" t="s">
        <v>146</v>
      </c>
      <c r="C197" s="120"/>
      <c r="D197" s="96" t="str">
        <f>D80</f>
        <v>ELETRICISTA COM ENCARGOS COMPLEMENTARES</v>
      </c>
      <c r="E197" s="97" t="s">
        <v>58</v>
      </c>
      <c r="F197" s="98">
        <f>4*8*22</f>
        <v>704</v>
      </c>
      <c r="G197" s="98"/>
      <c r="H197" s="121">
        <f t="shared" ref="H197:H200" si="30">G197+G197*$I$6</f>
        <v>0</v>
      </c>
      <c r="I197" s="133">
        <f t="shared" ref="I197:I200" si="31">H197*F197</f>
        <v>0</v>
      </c>
      <c r="J197" s="75"/>
      <c r="K197" s="75"/>
      <c r="L197" s="75"/>
      <c r="M197" s="75"/>
      <c r="N197" s="75"/>
      <c r="O197" s="75"/>
      <c r="P197" s="75"/>
      <c r="Q197" s="75"/>
    </row>
    <row r="198" spans="1:18" s="73" customFormat="1" ht="33" customHeight="1" outlineLevel="1" x14ac:dyDescent="0.2">
      <c r="A198" s="132" t="s">
        <v>399</v>
      </c>
      <c r="B198" s="128" t="s">
        <v>49</v>
      </c>
      <c r="C198" s="131" t="s">
        <v>393</v>
      </c>
      <c r="D198" s="96" t="s">
        <v>391</v>
      </c>
      <c r="E198" s="97" t="s">
        <v>392</v>
      </c>
      <c r="F198" s="98">
        <v>1</v>
      </c>
      <c r="G198" s="98"/>
      <c r="H198" s="121">
        <f t="shared" si="30"/>
        <v>0</v>
      </c>
      <c r="I198" s="133">
        <f t="shared" si="31"/>
        <v>0</v>
      </c>
      <c r="J198" s="75"/>
      <c r="K198" s="75"/>
      <c r="L198" s="75"/>
      <c r="M198" s="75"/>
      <c r="N198" s="75"/>
      <c r="O198" s="75"/>
      <c r="P198" s="75"/>
      <c r="Q198" s="75"/>
    </row>
    <row r="199" spans="1:18" s="94" customFormat="1" ht="30" customHeight="1" outlineLevel="1" x14ac:dyDescent="0.2">
      <c r="A199" s="132" t="s">
        <v>400</v>
      </c>
      <c r="B199" s="128" t="s">
        <v>146</v>
      </c>
      <c r="C199" s="131"/>
      <c r="D199" s="96" t="s">
        <v>402</v>
      </c>
      <c r="E199" s="97" t="s">
        <v>145</v>
      </c>
      <c r="F199" s="98">
        <v>1</v>
      </c>
      <c r="G199" s="98"/>
      <c r="H199" s="121">
        <f t="shared" si="30"/>
        <v>0</v>
      </c>
      <c r="I199" s="133">
        <f t="shared" si="31"/>
        <v>0</v>
      </c>
      <c r="J199" s="91"/>
      <c r="K199" s="91"/>
      <c r="L199" s="91"/>
      <c r="M199" s="91"/>
      <c r="N199" s="91"/>
      <c r="O199" s="92"/>
      <c r="P199" s="92"/>
      <c r="Q199" s="92"/>
      <c r="R199" s="93"/>
    </row>
    <row r="200" spans="1:18" ht="15" outlineLevel="1" x14ac:dyDescent="0.2">
      <c r="A200" s="132" t="s">
        <v>401</v>
      </c>
      <c r="B200" s="128" t="s">
        <v>146</v>
      </c>
      <c r="C200" s="131"/>
      <c r="D200" s="96" t="s">
        <v>403</v>
      </c>
      <c r="E200" s="97" t="s">
        <v>145</v>
      </c>
      <c r="F200" s="98">
        <v>3</v>
      </c>
      <c r="G200" s="98"/>
      <c r="H200" s="121">
        <f t="shared" si="30"/>
        <v>0</v>
      </c>
      <c r="I200" s="133">
        <f t="shared" si="31"/>
        <v>0</v>
      </c>
      <c r="J200" s="9"/>
      <c r="K200" s="9"/>
      <c r="L200" s="9"/>
      <c r="M200" s="9"/>
      <c r="N200" s="9"/>
      <c r="O200" s="6"/>
      <c r="P200" s="6"/>
      <c r="Q200" s="6"/>
      <c r="R200" s="11"/>
    </row>
    <row r="201" spans="1:18" ht="18" thickBot="1" x14ac:dyDescent="0.25">
      <c r="A201" s="161" t="s">
        <v>41</v>
      </c>
      <c r="B201" s="162"/>
      <c r="C201" s="163"/>
      <c r="D201" s="163"/>
      <c r="E201" s="163"/>
      <c r="F201" s="163"/>
      <c r="G201" s="163"/>
      <c r="H201" s="164"/>
      <c r="I201" s="140">
        <f>I85+I9</f>
        <v>0</v>
      </c>
      <c r="J201" s="9"/>
      <c r="K201" s="9"/>
      <c r="L201" s="9"/>
      <c r="M201" s="9"/>
      <c r="N201" s="9"/>
      <c r="O201" s="6"/>
      <c r="P201" s="6"/>
      <c r="Q201" s="6"/>
      <c r="R201" s="11"/>
    </row>
    <row r="202" spans="1:18" ht="42.75" customHeight="1" x14ac:dyDescent="0.2">
      <c r="A202" s="100"/>
      <c r="B202" s="101"/>
      <c r="C202" s="101"/>
      <c r="D202" s="2"/>
      <c r="E202" s="101"/>
      <c r="F202" s="101"/>
      <c r="G202" s="101"/>
      <c r="H202" s="101"/>
      <c r="I202" s="111"/>
      <c r="J202" s="9"/>
      <c r="K202" s="9"/>
      <c r="L202" s="9"/>
      <c r="M202" s="9"/>
      <c r="N202" s="9"/>
      <c r="O202" s="6"/>
      <c r="P202" s="6"/>
      <c r="Q202" s="6"/>
      <c r="R202" s="11"/>
    </row>
    <row r="203" spans="1:18" ht="12.75" customHeight="1" x14ac:dyDescent="0.2">
      <c r="A203" s="102"/>
      <c r="B203" s="139"/>
      <c r="C203" s="139"/>
      <c r="D203" s="137"/>
      <c r="E203" s="165" t="s">
        <v>408</v>
      </c>
      <c r="F203" s="165"/>
      <c r="G203" s="165"/>
      <c r="H203" s="165"/>
      <c r="I203" s="166"/>
      <c r="J203" s="7"/>
      <c r="K203" s="7"/>
      <c r="L203" s="7"/>
      <c r="M203" s="7"/>
      <c r="N203" s="7"/>
      <c r="O203" s="3"/>
    </row>
    <row r="204" spans="1:18" ht="12.75" hidden="1" customHeight="1" x14ac:dyDescent="0.2">
      <c r="A204" s="102"/>
      <c r="B204" s="139"/>
      <c r="C204" s="139"/>
      <c r="D204" s="12"/>
      <c r="E204" s="139"/>
      <c r="F204" s="139"/>
      <c r="G204" s="167"/>
      <c r="H204" s="167"/>
      <c r="I204" s="113"/>
      <c r="J204" s="4"/>
      <c r="K204" s="3"/>
      <c r="L204" s="3"/>
      <c r="M204" s="3"/>
      <c r="N204" s="3"/>
      <c r="O204" s="3"/>
    </row>
    <row r="205" spans="1:18" ht="12.75" customHeight="1" x14ac:dyDescent="0.2">
      <c r="A205" s="102"/>
      <c r="B205" s="139"/>
      <c r="C205" s="138"/>
      <c r="D205" s="95"/>
      <c r="E205" s="134"/>
      <c r="F205" s="134"/>
      <c r="G205" s="134"/>
      <c r="H205" s="134"/>
      <c r="I205" s="135"/>
      <c r="J205" s="4"/>
      <c r="K205" s="3"/>
      <c r="L205" s="3"/>
      <c r="M205" s="3"/>
      <c r="N205" s="3"/>
      <c r="O205" s="3"/>
    </row>
    <row r="206" spans="1:18" ht="12.75" customHeight="1" x14ac:dyDescent="0.2">
      <c r="A206" s="102"/>
      <c r="B206" s="139"/>
      <c r="C206" s="139"/>
      <c r="D206" s="137"/>
      <c r="E206" s="139"/>
      <c r="F206" s="139"/>
      <c r="G206" s="139"/>
      <c r="H206" s="139"/>
      <c r="I206" s="112"/>
      <c r="J206" s="4"/>
      <c r="K206" s="3"/>
      <c r="L206" s="3"/>
      <c r="M206" s="3"/>
      <c r="N206" s="3"/>
      <c r="O206" s="3"/>
    </row>
    <row r="207" spans="1:18" ht="12.75" customHeight="1" x14ac:dyDescent="0.2">
      <c r="A207" s="102"/>
      <c r="B207" s="139"/>
      <c r="C207" s="138"/>
      <c r="D207" s="95"/>
      <c r="E207" s="138"/>
      <c r="F207" s="139"/>
      <c r="G207" s="139"/>
      <c r="H207" s="139"/>
      <c r="I207" s="112"/>
      <c r="J207" s="4"/>
      <c r="K207" s="3"/>
      <c r="L207" s="3"/>
      <c r="M207" s="3"/>
      <c r="N207" s="3"/>
      <c r="O207" s="3"/>
    </row>
    <row r="208" spans="1:18" x14ac:dyDescent="0.2">
      <c r="A208" s="102"/>
      <c r="B208" s="139"/>
      <c r="C208" s="139"/>
      <c r="D208" s="12"/>
      <c r="E208" s="139"/>
      <c r="F208" s="139"/>
      <c r="G208" s="139"/>
      <c r="H208" s="139"/>
      <c r="I208" s="112"/>
    </row>
    <row r="209" spans="1:9" x14ac:dyDescent="0.2">
      <c r="A209" s="102"/>
      <c r="B209" s="139"/>
      <c r="C209" s="139"/>
      <c r="D209" s="12"/>
      <c r="E209" s="139"/>
      <c r="F209" s="168"/>
      <c r="G209" s="168"/>
      <c r="H209" s="139"/>
      <c r="I209" s="112"/>
    </row>
    <row r="210" spans="1:9" ht="13.5" thickBot="1" x14ac:dyDescent="0.25">
      <c r="A210" s="103"/>
      <c r="B210" s="104"/>
      <c r="C210" s="104"/>
      <c r="D210" s="5"/>
      <c r="E210" s="104"/>
      <c r="F210" s="104"/>
      <c r="G210" s="104"/>
      <c r="H210" s="104"/>
      <c r="I210" s="114"/>
    </row>
    <row r="211" spans="1:9" x14ac:dyDescent="0.2">
      <c r="A211" s="105"/>
      <c r="B211" s="105"/>
      <c r="C211" s="105"/>
      <c r="D211" s="13"/>
      <c r="E211" s="105"/>
      <c r="F211" s="105"/>
      <c r="G211" s="105"/>
      <c r="H211" s="105"/>
      <c r="I211" s="108"/>
    </row>
    <row r="212" spans="1:9" x14ac:dyDescent="0.2">
      <c r="A212" s="106"/>
      <c r="B212" s="106"/>
      <c r="C212" s="106"/>
      <c r="D212" s="14"/>
      <c r="E212" s="106"/>
      <c r="F212" s="106"/>
      <c r="G212" s="106"/>
      <c r="H212" s="106"/>
      <c r="I212" s="109"/>
    </row>
  </sheetData>
  <mergeCells count="18">
    <mergeCell ref="A1:I1"/>
    <mergeCell ref="A2:I2"/>
    <mergeCell ref="A3:G3"/>
    <mergeCell ref="A4:G4"/>
    <mergeCell ref="A5:G5"/>
    <mergeCell ref="H5:I5"/>
    <mergeCell ref="A84:I84"/>
    <mergeCell ref="B9:C9"/>
    <mergeCell ref="D9:H9"/>
    <mergeCell ref="A6:G6"/>
    <mergeCell ref="B7:C7"/>
    <mergeCell ref="A8:I8"/>
    <mergeCell ref="A201:H201"/>
    <mergeCell ref="E203:I203"/>
    <mergeCell ref="G204:H204"/>
    <mergeCell ref="F209:G209"/>
    <mergeCell ref="B85:C85"/>
    <mergeCell ref="D85:H85"/>
  </mergeCells>
  <phoneticPr fontId="19" type="noConversion"/>
  <printOptions horizontalCentered="1"/>
  <pageMargins left="0.39370078740157483" right="0.39370078740157483" top="0.39370078740157483" bottom="0.59055118110236227" header="0.31496062992125984" footer="0.31496062992125984"/>
  <pageSetup paperSize="9" scale="65" fitToHeight="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4"/>
  <sheetViews>
    <sheetView zoomScale="115" zoomScaleNormal="115" zoomScaleSheetLayoutView="115" workbookViewId="0">
      <selection activeCell="B2" sqref="B2:L2"/>
    </sheetView>
  </sheetViews>
  <sheetFormatPr defaultColWidth="9.140625" defaultRowHeight="15" x14ac:dyDescent="0.25"/>
  <cols>
    <col min="1" max="1" width="9.140625" style="47"/>
    <col min="2" max="2" width="36.85546875" style="48" customWidth="1"/>
    <col min="3" max="3" width="3.7109375" style="15" customWidth="1"/>
    <col min="4" max="4" width="5.140625" style="15" customWidth="1"/>
    <col min="5" max="5" width="1.7109375" style="15" customWidth="1"/>
    <col min="6" max="6" width="14.28515625" style="15" customWidth="1"/>
    <col min="7" max="7" width="14.85546875" style="15" customWidth="1"/>
    <col min="8" max="8" width="11.28515625" style="15" customWidth="1"/>
    <col min="9" max="9" width="11.140625" style="15" customWidth="1"/>
    <col min="10" max="10" width="11.42578125" style="15" customWidth="1"/>
    <col min="11" max="11" width="9.7109375" style="15" hidden="1" customWidth="1"/>
    <col min="12" max="12" width="16.28515625" style="15" customWidth="1"/>
    <col min="13" max="16384" width="9.140625" style="15"/>
  </cols>
  <sheetData>
    <row r="1" spans="1:13" ht="18" customHeight="1" x14ac:dyDescent="0.25">
      <c r="A1" s="69"/>
      <c r="B1" s="205"/>
      <c r="C1" s="205"/>
      <c r="D1" s="205"/>
      <c r="E1" s="205"/>
      <c r="F1" s="205"/>
      <c r="G1" s="205"/>
      <c r="H1" s="205"/>
      <c r="I1" s="205"/>
      <c r="J1" s="205"/>
      <c r="K1" s="205"/>
      <c r="L1" s="206"/>
    </row>
    <row r="2" spans="1:13" x14ac:dyDescent="0.25">
      <c r="A2" s="16"/>
      <c r="B2" s="195" t="s">
        <v>409</v>
      </c>
      <c r="C2" s="195"/>
      <c r="D2" s="195"/>
      <c r="E2" s="195"/>
      <c r="F2" s="195"/>
      <c r="G2" s="195"/>
      <c r="H2" s="195"/>
      <c r="I2" s="195"/>
      <c r="J2" s="195"/>
      <c r="K2" s="195"/>
      <c r="L2" s="196"/>
    </row>
    <row r="3" spans="1:13" x14ac:dyDescent="0.25">
      <c r="A3" s="16"/>
      <c r="B3" s="197"/>
      <c r="C3" s="197"/>
      <c r="D3" s="197"/>
      <c r="E3" s="197"/>
      <c r="F3" s="197"/>
      <c r="G3" s="197"/>
      <c r="H3" s="197"/>
      <c r="I3" s="197"/>
      <c r="J3" s="197"/>
      <c r="K3" s="197"/>
      <c r="L3" s="198"/>
    </row>
    <row r="4" spans="1:13" ht="3" customHeight="1" thickBot="1" x14ac:dyDescent="0.3">
      <c r="A4" s="17"/>
      <c r="B4" s="18"/>
      <c r="C4" s="18"/>
      <c r="D4" s="18"/>
      <c r="E4" s="18"/>
      <c r="F4" s="18"/>
      <c r="G4" s="18"/>
      <c r="H4" s="18"/>
      <c r="I4" s="18"/>
      <c r="J4" s="18"/>
      <c r="K4" s="18"/>
      <c r="L4" s="19"/>
    </row>
    <row r="5" spans="1:13" ht="16.5" thickBot="1" x14ac:dyDescent="0.3">
      <c r="A5" s="199" t="s">
        <v>10</v>
      </c>
      <c r="B5" s="200"/>
      <c r="C5" s="200"/>
      <c r="D5" s="200"/>
      <c r="E5" s="200"/>
      <c r="F5" s="200"/>
      <c r="G5" s="200"/>
      <c r="H5" s="200"/>
      <c r="I5" s="200"/>
      <c r="J5" s="200"/>
      <c r="K5" s="200"/>
      <c r="L5" s="201"/>
    </row>
    <row r="6" spans="1:13" ht="6.75" customHeight="1" thickBot="1" x14ac:dyDescent="0.3">
      <c r="A6" s="83"/>
      <c r="B6" s="84"/>
      <c r="C6" s="84"/>
      <c r="D6" s="84"/>
      <c r="E6" s="84"/>
      <c r="F6" s="84"/>
      <c r="G6" s="84"/>
      <c r="H6" s="84"/>
      <c r="I6" s="84"/>
      <c r="J6" s="84"/>
      <c r="K6" s="84"/>
      <c r="L6" s="85"/>
    </row>
    <row r="7" spans="1:13" ht="30" customHeight="1" thickBot="1" x14ac:dyDescent="0.3">
      <c r="A7" s="202" t="str">
        <f>Orçamento!A3</f>
        <v>OBRA: Execução das instalações elétricas da EEE "Laticínios" e ETE do Município de Presidente Olegário. Complemento das obras de ampliação do sistema de esgotamento sanitário da sede do município, objeto do TC PAC FUNASA nº 525/2014.</v>
      </c>
      <c r="B7" s="203"/>
      <c r="C7" s="203"/>
      <c r="D7" s="203"/>
      <c r="E7" s="203"/>
      <c r="F7" s="203"/>
      <c r="G7" s="203"/>
      <c r="H7" s="203"/>
      <c r="I7" s="203"/>
      <c r="J7" s="203"/>
      <c r="K7" s="203"/>
      <c r="L7" s="204"/>
    </row>
    <row r="8" spans="1:13" ht="6.75" customHeight="1" x14ac:dyDescent="0.25">
      <c r="A8" s="86"/>
      <c r="B8" s="87"/>
      <c r="C8" s="87"/>
      <c r="D8" s="87"/>
      <c r="E8" s="87"/>
      <c r="F8" s="87"/>
      <c r="G8" s="87"/>
      <c r="H8" s="87"/>
      <c r="I8" s="87"/>
      <c r="J8" s="87"/>
      <c r="K8" s="87"/>
      <c r="L8" s="88"/>
    </row>
    <row r="9" spans="1:13" s="21" customFormat="1" ht="12.75" x14ac:dyDescent="0.2">
      <c r="A9" s="89" t="s">
        <v>0</v>
      </c>
      <c r="B9" s="207" t="s">
        <v>11</v>
      </c>
      <c r="C9" s="207"/>
      <c r="D9" s="207"/>
      <c r="E9" s="207"/>
      <c r="F9" s="143" t="s">
        <v>12</v>
      </c>
      <c r="G9" s="143">
        <v>1</v>
      </c>
      <c r="H9" s="143">
        <v>2</v>
      </c>
      <c r="I9" s="143">
        <v>3</v>
      </c>
      <c r="J9" s="143">
        <v>4</v>
      </c>
      <c r="K9" s="143">
        <v>5</v>
      </c>
      <c r="L9" s="90" t="s">
        <v>13</v>
      </c>
      <c r="M9" s="20"/>
    </row>
    <row r="10" spans="1:13" s="21" customFormat="1" ht="12.75" x14ac:dyDescent="0.2">
      <c r="A10" s="218" t="str">
        <f>Orçamento!A8</f>
        <v>ESTAÇÃO ELEVATÓRIA DE ESGOTO - EEE (LATICINIOS)</v>
      </c>
      <c r="B10" s="219"/>
      <c r="C10" s="219"/>
      <c r="D10" s="219"/>
      <c r="E10" s="219"/>
      <c r="F10" s="219"/>
      <c r="G10" s="219"/>
      <c r="H10" s="219"/>
      <c r="I10" s="219"/>
      <c r="J10" s="219"/>
      <c r="K10" s="219"/>
      <c r="L10" s="220"/>
      <c r="M10" s="127">
        <f>G11-F11</f>
        <v>0</v>
      </c>
    </row>
    <row r="11" spans="1:13" s="24" customFormat="1" ht="11.25" x14ac:dyDescent="0.2">
      <c r="A11" s="208">
        <f>Orçamento!A9</f>
        <v>1</v>
      </c>
      <c r="B11" s="212" t="str">
        <f>Orçamento!D9</f>
        <v>INSTALAÇÕES ELÉTRICAS</v>
      </c>
      <c r="C11" s="213"/>
      <c r="D11" s="213"/>
      <c r="E11" s="214"/>
      <c r="F11" s="210">
        <f>Orçamento!I9</f>
        <v>0</v>
      </c>
      <c r="G11" s="22">
        <f>F11*G12</f>
        <v>0</v>
      </c>
      <c r="H11" s="22">
        <f>F11*H12</f>
        <v>0</v>
      </c>
      <c r="I11" s="22">
        <f>F11*I12</f>
        <v>0</v>
      </c>
      <c r="J11" s="22">
        <f>F11*J12</f>
        <v>0</v>
      </c>
      <c r="K11" s="22">
        <f>F11*K12</f>
        <v>0</v>
      </c>
      <c r="L11" s="23">
        <f t="shared" ref="L11:L12" si="0">SUM(G11:K11)</f>
        <v>0</v>
      </c>
    </row>
    <row r="12" spans="1:13" s="24" customFormat="1" ht="11.25" x14ac:dyDescent="0.2">
      <c r="A12" s="209"/>
      <c r="B12" s="215"/>
      <c r="C12" s="216"/>
      <c r="D12" s="216"/>
      <c r="E12" s="217"/>
      <c r="F12" s="211"/>
      <c r="G12" s="25">
        <v>1</v>
      </c>
      <c r="H12" s="25">
        <v>0</v>
      </c>
      <c r="I12" s="25">
        <v>0</v>
      </c>
      <c r="J12" s="25">
        <v>0</v>
      </c>
      <c r="K12" s="25"/>
      <c r="L12" s="26">
        <f t="shared" si="0"/>
        <v>1</v>
      </c>
    </row>
    <row r="13" spans="1:13" s="24" customFormat="1" ht="12.75" x14ac:dyDescent="0.2">
      <c r="A13" s="218" t="str">
        <f>Orçamento!A84</f>
        <v>ESTAÇÃO DE TRATAMENTO DE ESGOTO - ETE</v>
      </c>
      <c r="B13" s="219"/>
      <c r="C13" s="219"/>
      <c r="D13" s="219"/>
      <c r="E13" s="219"/>
      <c r="F13" s="219"/>
      <c r="G13" s="219"/>
      <c r="H13" s="219"/>
      <c r="I13" s="219"/>
      <c r="J13" s="219"/>
      <c r="K13" s="219"/>
      <c r="L13" s="220"/>
    </row>
    <row r="14" spans="1:13" s="24" customFormat="1" ht="11.25" customHeight="1" x14ac:dyDescent="0.2">
      <c r="A14" s="208" t="str">
        <f>Orçamento!A85</f>
        <v>2.1</v>
      </c>
      <c r="B14" s="212" t="str">
        <f>Orçamento!D85</f>
        <v>INSTALAÇÕES ELÉTRICAS</v>
      </c>
      <c r="C14" s="213"/>
      <c r="D14" s="213"/>
      <c r="E14" s="214"/>
      <c r="F14" s="210">
        <f>Orçamento!I85</f>
        <v>0</v>
      </c>
      <c r="G14" s="22">
        <f>F14*G15</f>
        <v>0</v>
      </c>
      <c r="H14" s="22">
        <f>F14*H15</f>
        <v>0</v>
      </c>
      <c r="I14" s="22">
        <f>F14*I15</f>
        <v>0</v>
      </c>
      <c r="J14" s="22">
        <f>F14*J15</f>
        <v>0</v>
      </c>
      <c r="K14" s="22">
        <f>F14*K15</f>
        <v>0</v>
      </c>
      <c r="L14" s="23">
        <f t="shared" ref="L14:L15" si="1">SUM(G14:K14)</f>
        <v>0</v>
      </c>
    </row>
    <row r="15" spans="1:13" s="24" customFormat="1" ht="11.25" customHeight="1" thickBot="1" x14ac:dyDescent="0.25">
      <c r="A15" s="209"/>
      <c r="B15" s="215"/>
      <c r="C15" s="216"/>
      <c r="D15" s="216"/>
      <c r="E15" s="217"/>
      <c r="F15" s="211"/>
      <c r="G15" s="25">
        <v>0</v>
      </c>
      <c r="H15" s="25">
        <v>0.5</v>
      </c>
      <c r="I15" s="25">
        <v>0.5</v>
      </c>
      <c r="J15" s="25">
        <v>0</v>
      </c>
      <c r="K15" s="25"/>
      <c r="L15" s="26">
        <f t="shared" si="1"/>
        <v>1</v>
      </c>
    </row>
    <row r="16" spans="1:13" s="24" customFormat="1" ht="11.25" x14ac:dyDescent="0.2">
      <c r="A16" s="28"/>
      <c r="B16" s="222" t="s">
        <v>14</v>
      </c>
      <c r="C16" s="222"/>
      <c r="D16" s="222"/>
      <c r="E16" s="222"/>
      <c r="F16" s="29">
        <f>SUM(F11:F15)</f>
        <v>0</v>
      </c>
      <c r="G16" s="29">
        <f>G11+G14</f>
        <v>0</v>
      </c>
      <c r="H16" s="29">
        <f t="shared" ref="H16:L16" si="2">H11+H14</f>
        <v>0</v>
      </c>
      <c r="I16" s="29">
        <f t="shared" si="2"/>
        <v>0</v>
      </c>
      <c r="J16" s="29">
        <f t="shared" si="2"/>
        <v>0</v>
      </c>
      <c r="K16" s="29">
        <f t="shared" si="2"/>
        <v>0</v>
      </c>
      <c r="L16" s="145">
        <f t="shared" si="2"/>
        <v>0</v>
      </c>
    </row>
    <row r="17" spans="1:12" s="24" customFormat="1" ht="11.25" x14ac:dyDescent="0.2">
      <c r="A17" s="30"/>
      <c r="B17" s="223" t="s">
        <v>15</v>
      </c>
      <c r="C17" s="223"/>
      <c r="D17" s="223"/>
      <c r="E17" s="223"/>
      <c r="F17" s="27"/>
      <c r="G17" s="31">
        <f>G16</f>
        <v>0</v>
      </c>
      <c r="H17" s="31">
        <f>G17+H16</f>
        <v>0</v>
      </c>
      <c r="I17" s="31">
        <f t="shared" ref="I17:K17" si="3">H17+I16</f>
        <v>0</v>
      </c>
      <c r="J17" s="31">
        <f t="shared" si="3"/>
        <v>0</v>
      </c>
      <c r="K17" s="31">
        <f t="shared" si="3"/>
        <v>0</v>
      </c>
      <c r="L17" s="146">
        <f>J17</f>
        <v>0</v>
      </c>
    </row>
    <row r="18" spans="1:12" s="24" customFormat="1" ht="11.25" x14ac:dyDescent="0.2">
      <c r="A18" s="30"/>
      <c r="B18" s="223" t="s">
        <v>16</v>
      </c>
      <c r="C18" s="223"/>
      <c r="D18" s="223"/>
      <c r="E18" s="223"/>
      <c r="F18" s="27"/>
      <c r="G18" s="32" t="e">
        <f>G16/$F$16</f>
        <v>#DIV/0!</v>
      </c>
      <c r="H18" s="32" t="e">
        <f>H16/$F$16</f>
        <v>#DIV/0!</v>
      </c>
      <c r="I18" s="32" t="e">
        <f t="shared" ref="I18:J18" si="4">I16/$F$16</f>
        <v>#DIV/0!</v>
      </c>
      <c r="J18" s="32" t="e">
        <f t="shared" si="4"/>
        <v>#DIV/0!</v>
      </c>
      <c r="K18" s="32" t="e">
        <f>K16/$F$16</f>
        <v>#DIV/0!</v>
      </c>
      <c r="L18" s="33" t="e">
        <f>G18+H18+I18+J18</f>
        <v>#DIV/0!</v>
      </c>
    </row>
    <row r="19" spans="1:12" s="24" customFormat="1" ht="11.25" x14ac:dyDescent="0.2">
      <c r="A19" s="30"/>
      <c r="B19" s="221" t="s">
        <v>17</v>
      </c>
      <c r="C19" s="221"/>
      <c r="D19" s="221"/>
      <c r="E19" s="221"/>
      <c r="F19" s="34"/>
      <c r="G19" s="35" t="e">
        <f>G18</f>
        <v>#DIV/0!</v>
      </c>
      <c r="H19" s="35" t="e">
        <f>G19+H18</f>
        <v>#DIV/0!</v>
      </c>
      <c r="I19" s="35" t="e">
        <f>H19+I18</f>
        <v>#DIV/0!</v>
      </c>
      <c r="J19" s="35" t="e">
        <f>I19+J18</f>
        <v>#DIV/0!</v>
      </c>
      <c r="K19" s="35" t="e">
        <f>K18+J19</f>
        <v>#DIV/0!</v>
      </c>
      <c r="L19" s="36" t="e">
        <f>J19</f>
        <v>#DIV/0!</v>
      </c>
    </row>
    <row r="20" spans="1:12" s="24" customFormat="1" ht="11.25" x14ac:dyDescent="0.2">
      <c r="A20" s="37"/>
      <c r="B20" s="38"/>
      <c r="C20" s="38"/>
      <c r="D20" s="38"/>
      <c r="E20" s="38"/>
      <c r="F20" s="39"/>
      <c r="G20" s="40"/>
      <c r="H20" s="40"/>
      <c r="I20" s="40"/>
      <c r="J20" s="40"/>
      <c r="K20" s="40"/>
      <c r="L20" s="41"/>
    </row>
    <row r="21" spans="1:12" ht="26.25" customHeight="1" x14ac:dyDescent="0.25">
      <c r="A21" s="147"/>
      <c r="B21" s="71"/>
      <c r="C21" s="42"/>
      <c r="D21" s="229"/>
      <c r="E21" s="229"/>
      <c r="F21" s="229"/>
      <c r="G21" s="229"/>
      <c r="H21" s="229"/>
      <c r="I21" s="226" t="str">
        <f>Orçamento!E203</f>
        <v>Local e data</v>
      </c>
      <c r="J21" s="226"/>
      <c r="K21" s="226"/>
      <c r="L21" s="227"/>
    </row>
    <row r="22" spans="1:12" ht="12.95" customHeight="1" x14ac:dyDescent="0.25">
      <c r="A22" s="147"/>
      <c r="B22" s="71"/>
      <c r="C22" s="66"/>
      <c r="D22" s="228"/>
      <c r="E22" s="228"/>
      <c r="F22" s="228"/>
      <c r="G22" s="228"/>
      <c r="H22" s="228"/>
      <c r="I22" s="226"/>
      <c r="J22" s="226"/>
      <c r="K22" s="226"/>
      <c r="L22" s="227"/>
    </row>
    <row r="23" spans="1:12" ht="12.95" customHeight="1" x14ac:dyDescent="0.25">
      <c r="A23" s="147"/>
      <c r="B23" s="71"/>
      <c r="C23" s="67"/>
      <c r="D23" s="224"/>
      <c r="E23" s="224"/>
      <c r="F23" s="224"/>
      <c r="G23" s="224"/>
      <c r="H23" s="224"/>
      <c r="I23" s="42"/>
      <c r="J23" s="42"/>
      <c r="K23" s="42"/>
      <c r="L23" s="43"/>
    </row>
    <row r="24" spans="1:12" ht="12.95" customHeight="1" thickBot="1" x14ac:dyDescent="0.3">
      <c r="A24" s="44"/>
      <c r="B24" s="70"/>
      <c r="C24" s="68"/>
      <c r="D24" s="225"/>
      <c r="E24" s="225"/>
      <c r="F24" s="225"/>
      <c r="G24" s="225"/>
      <c r="H24" s="225"/>
      <c r="I24" s="45"/>
      <c r="J24" s="45"/>
      <c r="K24" s="45"/>
      <c r="L24" s="46"/>
    </row>
  </sheetData>
  <mergeCells count="24">
    <mergeCell ref="D23:H23"/>
    <mergeCell ref="D24:H24"/>
    <mergeCell ref="I21:L21"/>
    <mergeCell ref="D22:H22"/>
    <mergeCell ref="D21:H21"/>
    <mergeCell ref="I22:L22"/>
    <mergeCell ref="B19:E19"/>
    <mergeCell ref="B16:E16"/>
    <mergeCell ref="B17:E17"/>
    <mergeCell ref="B18:E18"/>
    <mergeCell ref="A13:L13"/>
    <mergeCell ref="A14:A15"/>
    <mergeCell ref="B14:E15"/>
    <mergeCell ref="F14:F15"/>
    <mergeCell ref="B9:E9"/>
    <mergeCell ref="A11:A12"/>
    <mergeCell ref="F11:F12"/>
    <mergeCell ref="B11:E12"/>
    <mergeCell ref="A10:L10"/>
    <mergeCell ref="B2:L2"/>
    <mergeCell ref="B3:L3"/>
    <mergeCell ref="A5:L5"/>
    <mergeCell ref="A7:L7"/>
    <mergeCell ref="B1:L1"/>
  </mergeCells>
  <pageMargins left="0.51181102362204722" right="0.51181102362204722" top="0.78740157480314965" bottom="0.78740157480314965" header="0.31496062992125984" footer="0.31496062992125984"/>
  <pageSetup paperSize="9" orientation="landscape" r:id="rId1"/>
  <drawing r:id="rId2"/>
  <legacyDrawing r:id="rId3"/>
  <oleObjects>
    <mc:AlternateContent xmlns:mc="http://schemas.openxmlformats.org/markup-compatibility/2006">
      <mc:Choice Requires="x14">
        <oleObject progId="StaticMetafile" shapeId="11265" r:id="rId4">
          <objectPr defaultSize="0" autoFill="0" autoLine="0" autoPict="0" r:id="rId5">
            <anchor moveWithCells="1" sizeWithCells="1">
              <from>
                <xdr:col>7</xdr:col>
                <xdr:colOff>0</xdr:colOff>
                <xdr:row>0</xdr:row>
                <xdr:rowOff>171450</xdr:rowOff>
              </from>
              <to>
                <xdr:col>7</xdr:col>
                <xdr:colOff>0</xdr:colOff>
                <xdr:row>2</xdr:row>
                <xdr:rowOff>28575</xdr:rowOff>
              </to>
            </anchor>
          </objectPr>
        </oleObject>
      </mc:Choice>
      <mc:Fallback>
        <oleObject progId="StaticMetafile" shapeId="1126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topLeftCell="A28" zoomScaleSheetLayoutView="100" workbookViewId="0">
      <selection activeCell="L35" sqref="L35"/>
    </sheetView>
  </sheetViews>
  <sheetFormatPr defaultColWidth="9.140625" defaultRowHeight="15" x14ac:dyDescent="0.25"/>
  <cols>
    <col min="1" max="16384" width="9.140625" style="49"/>
  </cols>
  <sheetData>
    <row r="1" spans="1:17" s="1" customFormat="1" ht="54.75" customHeight="1" x14ac:dyDescent="0.2">
      <c r="A1" s="241" t="s">
        <v>409</v>
      </c>
      <c r="B1" s="242"/>
      <c r="C1" s="242"/>
      <c r="D1" s="242"/>
      <c r="E1" s="242"/>
      <c r="F1" s="242"/>
      <c r="G1" s="242"/>
      <c r="H1" s="242"/>
      <c r="I1" s="242"/>
      <c r="J1" s="243"/>
      <c r="K1" s="149"/>
      <c r="L1" s="11"/>
      <c r="M1" s="11"/>
      <c r="N1" s="11"/>
      <c r="O1" s="11"/>
      <c r="P1" s="11"/>
      <c r="Q1" s="11"/>
    </row>
    <row r="2" spans="1:17" s="72" customFormat="1" ht="15.75" x14ac:dyDescent="0.25">
      <c r="A2" s="238" t="s">
        <v>18</v>
      </c>
      <c r="B2" s="239"/>
      <c r="C2" s="239"/>
      <c r="D2" s="239"/>
      <c r="E2" s="239"/>
      <c r="F2" s="239"/>
      <c r="G2" s="239"/>
      <c r="H2" s="239"/>
      <c r="I2" s="239"/>
      <c r="J2" s="240"/>
      <c r="K2" s="148"/>
    </row>
    <row r="3" spans="1:17" s="72" customFormat="1" ht="15.75" x14ac:dyDescent="0.25">
      <c r="A3" s="238"/>
      <c r="B3" s="239"/>
      <c r="C3" s="239"/>
      <c r="D3" s="239"/>
      <c r="E3" s="239"/>
      <c r="F3" s="239"/>
      <c r="G3" s="239"/>
      <c r="H3" s="239"/>
      <c r="I3" s="239"/>
      <c r="J3" s="240"/>
      <c r="K3" s="148"/>
    </row>
    <row r="4" spans="1:17" x14ac:dyDescent="0.25">
      <c r="A4" s="150"/>
      <c r="B4" s="51"/>
      <c r="C4" s="51"/>
      <c r="D4" s="51"/>
      <c r="E4" s="51"/>
      <c r="F4" s="51"/>
      <c r="G4" s="51"/>
      <c r="H4" s="51"/>
      <c r="I4" s="51"/>
      <c r="J4" s="151"/>
    </row>
    <row r="5" spans="1:17" x14ac:dyDescent="0.25">
      <c r="A5" s="150" t="s">
        <v>19</v>
      </c>
      <c r="B5" s="51"/>
      <c r="C5" s="51"/>
      <c r="D5" s="51"/>
      <c r="E5" s="51"/>
      <c r="F5" s="51"/>
      <c r="G5" s="51"/>
      <c r="H5" s="51"/>
      <c r="I5" s="51"/>
      <c r="J5" s="151"/>
    </row>
    <row r="6" spans="1:17" ht="15.75" thickBot="1" x14ac:dyDescent="0.3">
      <c r="A6" s="150"/>
      <c r="B6" s="51"/>
      <c r="C6" s="51"/>
      <c r="D6" s="51"/>
      <c r="E6" s="51"/>
      <c r="F6" s="51"/>
      <c r="G6" s="51"/>
      <c r="H6" s="51"/>
      <c r="I6" s="51"/>
      <c r="J6" s="151"/>
    </row>
    <row r="7" spans="1:17" ht="15.75" thickBot="1" x14ac:dyDescent="0.3">
      <c r="A7" s="150"/>
      <c r="B7" s="50"/>
      <c r="C7" s="51"/>
      <c r="D7" s="51"/>
      <c r="E7" s="51"/>
      <c r="F7" s="51"/>
      <c r="G7" s="51"/>
      <c r="H7" s="51"/>
      <c r="I7" s="51"/>
      <c r="J7" s="151"/>
    </row>
    <row r="8" spans="1:17" ht="15.75" thickBot="1" x14ac:dyDescent="0.3">
      <c r="A8" s="150"/>
      <c r="B8" s="51"/>
      <c r="C8" s="51"/>
      <c r="D8" s="51"/>
      <c r="E8" s="152"/>
      <c r="F8" s="52" t="s">
        <v>20</v>
      </c>
      <c r="G8" s="53"/>
      <c r="H8" s="53"/>
      <c r="I8" s="54"/>
      <c r="J8" s="55">
        <f>1+B7+B11+B16</f>
        <v>1</v>
      </c>
    </row>
    <row r="9" spans="1:17" ht="15.75" thickBot="1" x14ac:dyDescent="0.3">
      <c r="A9" s="150" t="s">
        <v>21</v>
      </c>
      <c r="B9" s="51"/>
      <c r="C9" s="51"/>
      <c r="D9" s="51"/>
      <c r="E9" s="152"/>
      <c r="F9" s="56" t="s">
        <v>22</v>
      </c>
      <c r="G9" s="51"/>
      <c r="H9" s="51"/>
      <c r="I9" s="57"/>
      <c r="J9" s="55">
        <f>1+B20</f>
        <v>1</v>
      </c>
    </row>
    <row r="10" spans="1:17" ht="15.75" thickBot="1" x14ac:dyDescent="0.3">
      <c r="A10" s="150"/>
      <c r="B10" s="51"/>
      <c r="C10" s="51"/>
      <c r="D10" s="51"/>
      <c r="E10" s="152"/>
      <c r="F10" s="56" t="s">
        <v>23</v>
      </c>
      <c r="G10" s="51"/>
      <c r="H10" s="51"/>
      <c r="I10" s="57"/>
      <c r="J10" s="55">
        <f>1+B24</f>
        <v>1</v>
      </c>
    </row>
    <row r="11" spans="1:17" ht="15.75" thickBot="1" x14ac:dyDescent="0.3">
      <c r="A11" s="150"/>
      <c r="B11" s="50"/>
      <c r="C11" s="51"/>
      <c r="D11" s="51"/>
      <c r="E11" s="152"/>
      <c r="F11" s="56" t="s">
        <v>24</v>
      </c>
      <c r="G11" s="51"/>
      <c r="H11" s="51"/>
      <c r="I11" s="57"/>
      <c r="J11" s="55">
        <f>1-C30-E30-G30-C32</f>
        <v>0.88849999999999996</v>
      </c>
    </row>
    <row r="12" spans="1:17" ht="15.75" thickBot="1" x14ac:dyDescent="0.3">
      <c r="A12" s="150"/>
      <c r="B12" s="51"/>
      <c r="C12" s="51"/>
      <c r="D12" s="51"/>
      <c r="E12" s="51"/>
      <c r="F12" s="58" t="s">
        <v>25</v>
      </c>
      <c r="G12" s="59"/>
      <c r="H12" s="59"/>
      <c r="I12" s="60"/>
      <c r="J12" s="55">
        <f>1-C30-E30-G30</f>
        <v>0.9335</v>
      </c>
    </row>
    <row r="13" spans="1:17" x14ac:dyDescent="0.25">
      <c r="A13" s="150"/>
      <c r="B13" s="51"/>
      <c r="C13" s="51"/>
      <c r="D13" s="51"/>
      <c r="E13" s="51"/>
      <c r="F13" s="51"/>
      <c r="G13" s="51"/>
      <c r="H13" s="51"/>
      <c r="I13" s="51"/>
      <c r="J13" s="151"/>
    </row>
    <row r="14" spans="1:17" x14ac:dyDescent="0.25">
      <c r="A14" s="153" t="s">
        <v>47</v>
      </c>
      <c r="B14" s="51"/>
      <c r="C14" s="51"/>
      <c r="D14" s="51"/>
      <c r="E14" s="51"/>
      <c r="F14" s="51"/>
      <c r="G14" s="51"/>
      <c r="H14" s="51"/>
      <c r="I14" s="51"/>
      <c r="J14" s="151"/>
    </row>
    <row r="15" spans="1:17" ht="15.75" thickBot="1" x14ac:dyDescent="0.3">
      <c r="A15" s="150"/>
      <c r="B15" s="51"/>
      <c r="C15" s="51"/>
      <c r="D15" s="51"/>
      <c r="E15" s="51"/>
      <c r="F15" s="51"/>
      <c r="G15" s="51"/>
      <c r="H15" s="51"/>
      <c r="I15" s="51"/>
      <c r="J15" s="151"/>
    </row>
    <row r="16" spans="1:17" ht="15.75" thickBot="1" x14ac:dyDescent="0.3">
      <c r="A16" s="150"/>
      <c r="B16" s="50"/>
      <c r="C16" s="51"/>
      <c r="D16" s="51"/>
      <c r="E16" s="51"/>
      <c r="F16" s="51"/>
      <c r="G16" s="51"/>
      <c r="H16" s="51"/>
      <c r="I16" s="51"/>
      <c r="J16" s="151"/>
    </row>
    <row r="17" spans="1:10" x14ac:dyDescent="0.25">
      <c r="A17" s="150"/>
      <c r="B17" s="51"/>
      <c r="C17" s="51"/>
      <c r="D17" s="51"/>
      <c r="E17" s="51"/>
      <c r="F17" s="51"/>
      <c r="G17" s="51"/>
      <c r="H17" s="51"/>
      <c r="I17" s="51"/>
      <c r="J17" s="151"/>
    </row>
    <row r="18" spans="1:10" x14ac:dyDescent="0.25">
      <c r="A18" s="150" t="s">
        <v>26</v>
      </c>
      <c r="B18" s="51"/>
      <c r="C18" s="51"/>
      <c r="D18" s="51"/>
      <c r="E18" s="51"/>
      <c r="F18" s="51"/>
      <c r="G18" s="51"/>
      <c r="H18" s="51"/>
      <c r="I18" s="51"/>
      <c r="J18" s="151"/>
    </row>
    <row r="19" spans="1:10" ht="15.75" thickBot="1" x14ac:dyDescent="0.3">
      <c r="A19" s="150"/>
      <c r="B19" s="51"/>
      <c r="C19" s="51"/>
      <c r="D19" s="51"/>
      <c r="E19" s="51"/>
      <c r="F19" s="51"/>
      <c r="G19" s="51"/>
      <c r="H19" s="51"/>
      <c r="I19" s="51"/>
      <c r="J19" s="151"/>
    </row>
    <row r="20" spans="1:10" ht="15.75" thickBot="1" x14ac:dyDescent="0.3">
      <c r="A20" s="150"/>
      <c r="B20" s="50"/>
      <c r="C20" s="51"/>
      <c r="D20" s="51"/>
      <c r="E20" s="51"/>
      <c r="F20" s="51"/>
      <c r="G20" s="51"/>
      <c r="H20" s="51"/>
      <c r="I20" s="51"/>
      <c r="J20" s="151"/>
    </row>
    <row r="21" spans="1:10" x14ac:dyDescent="0.25">
      <c r="A21" s="150"/>
      <c r="B21" s="51"/>
      <c r="C21" s="51"/>
      <c r="D21" s="51"/>
      <c r="E21" s="51"/>
      <c r="F21" s="51"/>
      <c r="G21" s="51"/>
      <c r="H21" s="51"/>
      <c r="I21" s="51"/>
      <c r="J21" s="151"/>
    </row>
    <row r="22" spans="1:10" x14ac:dyDescent="0.25">
      <c r="A22" s="150" t="s">
        <v>27</v>
      </c>
      <c r="B22" s="51"/>
      <c r="C22" s="51"/>
      <c r="D22" s="51"/>
      <c r="E22" s="51"/>
      <c r="F22" s="51"/>
      <c r="G22" s="51"/>
      <c r="H22" s="51"/>
      <c r="I22" s="51"/>
      <c r="J22" s="151"/>
    </row>
    <row r="23" spans="1:10" ht="15.75" thickBot="1" x14ac:dyDescent="0.3">
      <c r="A23" s="150"/>
      <c r="B23" s="51"/>
      <c r="C23" s="51"/>
      <c r="D23" s="51"/>
      <c r="E23" s="51"/>
      <c r="F23" s="51"/>
      <c r="G23" s="51"/>
      <c r="H23" s="51"/>
      <c r="I23" s="51"/>
      <c r="J23" s="151"/>
    </row>
    <row r="24" spans="1:10" ht="15.75" thickBot="1" x14ac:dyDescent="0.3">
      <c r="A24" s="150"/>
      <c r="B24" s="50"/>
      <c r="C24" s="51"/>
      <c r="D24" s="51"/>
      <c r="E24" s="51"/>
      <c r="F24" s="51"/>
      <c r="G24" s="51"/>
      <c r="H24" s="51"/>
      <c r="I24" s="51"/>
      <c r="J24" s="151"/>
    </row>
    <row r="25" spans="1:10" x14ac:dyDescent="0.25">
      <c r="A25" s="150"/>
      <c r="B25" s="61"/>
      <c r="C25" s="51"/>
      <c r="D25" s="51"/>
      <c r="E25" s="51"/>
      <c r="F25" s="51"/>
      <c r="G25" s="51"/>
      <c r="H25" s="51"/>
      <c r="I25" s="51"/>
      <c r="J25" s="151"/>
    </row>
    <row r="26" spans="1:10" x14ac:dyDescent="0.25">
      <c r="A26" s="154" t="s">
        <v>28</v>
      </c>
      <c r="B26" s="155"/>
      <c r="C26" s="155"/>
      <c r="D26" s="155"/>
      <c r="E26" s="155"/>
      <c r="F26" s="155"/>
      <c r="G26" s="155"/>
      <c r="H26" s="155"/>
      <c r="I26" s="155"/>
      <c r="J26" s="156"/>
    </row>
    <row r="27" spans="1:10" x14ac:dyDescent="0.25">
      <c r="A27" s="245" t="s">
        <v>29</v>
      </c>
      <c r="B27" s="246"/>
      <c r="C27" s="246"/>
      <c r="D27" s="246"/>
      <c r="E27" s="246"/>
      <c r="F27" s="246"/>
      <c r="G27" s="246"/>
      <c r="H27" s="246"/>
      <c r="I27" s="246"/>
      <c r="J27" s="247"/>
    </row>
    <row r="28" spans="1:10" x14ac:dyDescent="0.25">
      <c r="A28" s="150"/>
      <c r="B28" s="51"/>
      <c r="C28" s="51"/>
      <c r="D28" s="51"/>
      <c r="E28" s="51"/>
      <c r="F28" s="51"/>
      <c r="G28" s="51"/>
      <c r="H28" s="51"/>
      <c r="I28" s="51"/>
      <c r="J28" s="151"/>
    </row>
    <row r="29" spans="1:10" ht="15.75" thickBot="1" x14ac:dyDescent="0.3">
      <c r="A29" s="150"/>
      <c r="B29" s="51"/>
      <c r="C29" s="51"/>
      <c r="D29" s="51"/>
      <c r="E29" s="51"/>
      <c r="F29" s="51"/>
      <c r="G29" s="51"/>
      <c r="H29" s="51"/>
      <c r="I29" s="51"/>
      <c r="J29" s="151"/>
    </row>
    <row r="30" spans="1:10" ht="15.75" thickBot="1" x14ac:dyDescent="0.3">
      <c r="A30" s="150"/>
      <c r="B30" s="157" t="s">
        <v>30</v>
      </c>
      <c r="C30" s="50">
        <v>0.03</v>
      </c>
      <c r="D30" s="157" t="s">
        <v>31</v>
      </c>
      <c r="E30" s="50">
        <v>6.4999999999999997E-3</v>
      </c>
      <c r="F30" s="157" t="s">
        <v>32</v>
      </c>
      <c r="G30" s="50">
        <v>0.03</v>
      </c>
      <c r="H30" s="51"/>
      <c r="I30" s="51"/>
      <c r="J30" s="151"/>
    </row>
    <row r="31" spans="1:10" ht="15.75" thickBot="1" x14ac:dyDescent="0.3">
      <c r="A31" s="150"/>
      <c r="B31" s="51"/>
      <c r="C31" s="51"/>
      <c r="D31" s="51"/>
      <c r="E31" s="51"/>
      <c r="F31" s="51"/>
      <c r="G31" s="51"/>
      <c r="H31" s="51"/>
      <c r="I31" s="51"/>
      <c r="J31" s="151"/>
    </row>
    <row r="32" spans="1:10" ht="15.75" thickBot="1" x14ac:dyDescent="0.3">
      <c r="A32" s="248" t="s">
        <v>33</v>
      </c>
      <c r="B32" s="249"/>
      <c r="C32" s="50">
        <v>4.4999999999999998E-2</v>
      </c>
      <c r="D32" s="51"/>
      <c r="E32" s="51"/>
      <c r="F32" s="51"/>
      <c r="G32" s="51"/>
      <c r="H32" s="51"/>
      <c r="I32" s="51"/>
      <c r="J32" s="151"/>
    </row>
    <row r="33" spans="1:10" x14ac:dyDescent="0.25">
      <c r="A33" s="150"/>
      <c r="B33" s="51"/>
      <c r="C33" s="51"/>
      <c r="D33" s="51"/>
      <c r="E33" s="51"/>
      <c r="F33" s="51"/>
      <c r="G33" s="51"/>
      <c r="H33" s="51"/>
      <c r="I33" s="51"/>
      <c r="J33" s="151"/>
    </row>
    <row r="34" spans="1:10" x14ac:dyDescent="0.25">
      <c r="A34" s="150" t="s">
        <v>34</v>
      </c>
      <c r="B34" s="51"/>
      <c r="C34" s="51"/>
      <c r="D34" s="51"/>
      <c r="E34" s="51"/>
      <c r="F34" s="51"/>
      <c r="G34" s="51"/>
      <c r="H34" s="51"/>
      <c r="I34" s="51"/>
      <c r="J34" s="151"/>
    </row>
    <row r="35" spans="1:10" ht="15.75" thickBot="1" x14ac:dyDescent="0.3">
      <c r="A35" s="150"/>
      <c r="B35" s="51"/>
      <c r="C35" s="51"/>
      <c r="D35" s="51"/>
      <c r="E35" s="51"/>
      <c r="F35" s="51"/>
      <c r="G35" s="51"/>
      <c r="H35" s="51"/>
      <c r="I35" s="51"/>
      <c r="J35" s="151"/>
    </row>
    <row r="36" spans="1:10" x14ac:dyDescent="0.25">
      <c r="A36" s="150"/>
      <c r="B36" s="250" t="s">
        <v>35</v>
      </c>
      <c r="C36" s="251"/>
      <c r="D36" s="254">
        <f>(J8*J9*J10/J12)-1</f>
        <v>7.1237279057311254E-2</v>
      </c>
      <c r="E36" s="255"/>
      <c r="F36" s="258" t="s">
        <v>36</v>
      </c>
      <c r="G36" s="259"/>
      <c r="H36" s="144" t="s">
        <v>37</v>
      </c>
      <c r="I36" s="144" t="s">
        <v>38</v>
      </c>
      <c r="J36" s="62" t="s">
        <v>39</v>
      </c>
    </row>
    <row r="37" spans="1:10" ht="15.75" thickBot="1" x14ac:dyDescent="0.3">
      <c r="A37" s="150"/>
      <c r="B37" s="252"/>
      <c r="C37" s="253"/>
      <c r="D37" s="256"/>
      <c r="E37" s="257"/>
      <c r="F37" s="260"/>
      <c r="G37" s="261"/>
      <c r="H37" s="63">
        <v>0.20760000000000001</v>
      </c>
      <c r="I37" s="63">
        <v>0.24179999999999999</v>
      </c>
      <c r="J37" s="64">
        <v>0.26440000000000002</v>
      </c>
    </row>
    <row r="38" spans="1:10" x14ac:dyDescent="0.25">
      <c r="A38" s="150"/>
      <c r="B38" s="51"/>
      <c r="C38" s="51"/>
      <c r="D38" s="51"/>
      <c r="E38" s="51"/>
      <c r="F38" s="51"/>
      <c r="G38" s="51"/>
      <c r="H38" s="51"/>
      <c r="I38" s="51"/>
      <c r="J38" s="151"/>
    </row>
    <row r="39" spans="1:10" x14ac:dyDescent="0.25">
      <c r="A39" s="150" t="s">
        <v>40</v>
      </c>
      <c r="B39" s="51"/>
      <c r="C39" s="51"/>
      <c r="D39" s="51"/>
      <c r="E39" s="51"/>
      <c r="F39" s="51"/>
      <c r="G39" s="51"/>
      <c r="H39" s="51"/>
      <c r="I39" s="51"/>
      <c r="J39" s="151"/>
    </row>
    <row r="40" spans="1:10" ht="15.75" thickBot="1" x14ac:dyDescent="0.3">
      <c r="A40" s="150"/>
      <c r="B40" s="51"/>
      <c r="C40" s="51"/>
      <c r="D40" s="51"/>
      <c r="E40" s="51"/>
      <c r="F40" s="51"/>
      <c r="G40" s="51"/>
      <c r="H40" s="51"/>
      <c r="I40" s="51"/>
      <c r="J40" s="151"/>
    </row>
    <row r="41" spans="1:10" x14ac:dyDescent="0.25">
      <c r="A41" s="150"/>
      <c r="B41" s="230" t="s">
        <v>35</v>
      </c>
      <c r="C41" s="231"/>
      <c r="D41" s="234">
        <f>(J8*J9*J10/J11)-1</f>
        <v>0.12549240292628028</v>
      </c>
      <c r="E41" s="235"/>
      <c r="F41" s="51"/>
      <c r="G41" s="51"/>
      <c r="H41" s="51"/>
      <c r="I41" s="51"/>
      <c r="J41" s="151"/>
    </row>
    <row r="42" spans="1:10" ht="9.75" customHeight="1" thickBot="1" x14ac:dyDescent="0.3">
      <c r="A42" s="150"/>
      <c r="B42" s="232"/>
      <c r="C42" s="233"/>
      <c r="D42" s="236"/>
      <c r="E42" s="237"/>
      <c r="F42" s="51"/>
      <c r="G42" s="51"/>
      <c r="H42" s="51"/>
      <c r="I42" s="51"/>
      <c r="J42" s="151"/>
    </row>
    <row r="43" spans="1:10" ht="99.75" customHeight="1" thickBot="1" x14ac:dyDescent="0.3">
      <c r="A43" s="158"/>
      <c r="B43" s="159"/>
      <c r="C43" s="159"/>
      <c r="D43" s="160"/>
      <c r="E43" s="160"/>
      <c r="F43" s="262" t="str">
        <f>Orçamento!E203</f>
        <v>Local e data</v>
      </c>
      <c r="G43" s="263"/>
      <c r="H43" s="263"/>
      <c r="I43" s="263"/>
      <c r="J43" s="264"/>
    </row>
    <row r="44" spans="1:10" ht="15.75" x14ac:dyDescent="0.25">
      <c r="A44" s="65"/>
    </row>
    <row r="45" spans="1:10" x14ac:dyDescent="0.25">
      <c r="A45" s="244"/>
      <c r="B45" s="244"/>
      <c r="C45" s="244"/>
      <c r="D45" s="244"/>
      <c r="E45" s="244"/>
      <c r="F45" s="244"/>
      <c r="G45" s="244"/>
      <c r="H45" s="244"/>
      <c r="I45" s="244"/>
      <c r="J45" s="244"/>
    </row>
    <row r="46" spans="1:10" x14ac:dyDescent="0.25">
      <c r="A46" s="244"/>
      <c r="B46" s="244"/>
      <c r="C46" s="244"/>
      <c r="D46" s="244"/>
      <c r="E46" s="244"/>
      <c r="F46" s="244"/>
      <c r="G46" s="244"/>
      <c r="H46" s="244"/>
      <c r="I46" s="244"/>
      <c r="J46" s="244"/>
    </row>
    <row r="47" spans="1:10" x14ac:dyDescent="0.25">
      <c r="A47" s="244"/>
      <c r="B47" s="244"/>
      <c r="C47" s="244"/>
      <c r="D47" s="244"/>
      <c r="E47" s="244"/>
      <c r="F47" s="244"/>
      <c r="G47" s="244"/>
      <c r="H47" s="244"/>
      <c r="I47" s="244"/>
      <c r="J47" s="244"/>
    </row>
    <row r="48" spans="1:10" x14ac:dyDescent="0.25">
      <c r="A48" s="244"/>
      <c r="B48" s="244"/>
      <c r="C48" s="244"/>
      <c r="D48" s="244"/>
      <c r="E48" s="244"/>
      <c r="F48" s="244"/>
      <c r="G48" s="244"/>
      <c r="H48" s="244"/>
      <c r="I48" s="244"/>
      <c r="J48" s="244"/>
    </row>
    <row r="49" spans="1:10" x14ac:dyDescent="0.25">
      <c r="A49" s="244"/>
      <c r="B49" s="244"/>
      <c r="C49" s="244"/>
      <c r="D49" s="244"/>
      <c r="E49" s="244"/>
      <c r="F49" s="244"/>
      <c r="G49" s="244"/>
      <c r="H49" s="244"/>
      <c r="I49" s="244"/>
      <c r="J49" s="244"/>
    </row>
    <row r="50" spans="1:10" x14ac:dyDescent="0.25">
      <c r="A50" s="244"/>
      <c r="B50" s="244"/>
      <c r="C50" s="244"/>
      <c r="D50" s="244"/>
      <c r="E50" s="244"/>
      <c r="F50" s="244"/>
      <c r="G50" s="244"/>
      <c r="H50" s="244"/>
      <c r="I50" s="244"/>
      <c r="J50" s="244"/>
    </row>
    <row r="51" spans="1:10" x14ac:dyDescent="0.25">
      <c r="A51" s="244"/>
      <c r="B51" s="244"/>
      <c r="C51" s="244"/>
      <c r="D51" s="244"/>
      <c r="E51" s="244"/>
      <c r="F51" s="244"/>
      <c r="G51" s="244"/>
      <c r="H51" s="244"/>
      <c r="I51" s="244"/>
      <c r="J51" s="244"/>
    </row>
    <row r="52" spans="1:10" x14ac:dyDescent="0.25">
      <c r="A52" s="244"/>
      <c r="B52" s="244"/>
      <c r="C52" s="244"/>
      <c r="D52" s="244"/>
      <c r="E52" s="244"/>
      <c r="F52" s="244"/>
      <c r="G52" s="244"/>
      <c r="H52" s="244"/>
      <c r="I52" s="244"/>
      <c r="J52" s="244"/>
    </row>
  </sheetData>
  <mergeCells count="12">
    <mergeCell ref="A45:J52"/>
    <mergeCell ref="A27:J27"/>
    <mergeCell ref="A32:B32"/>
    <mergeCell ref="B36:C37"/>
    <mergeCell ref="D36:E37"/>
    <mergeCell ref="F36:G37"/>
    <mergeCell ref="F43:J43"/>
    <mergeCell ref="B41:C42"/>
    <mergeCell ref="D41:E42"/>
    <mergeCell ref="A3:J3"/>
    <mergeCell ref="A2:J2"/>
    <mergeCell ref="A1:J1"/>
  </mergeCells>
  <pageMargins left="0.78740157480314965" right="0.51181102362204722" top="0.78740157480314965" bottom="0.78740157480314965"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Orçamento</vt:lpstr>
      <vt:lpstr>Cronograma</vt:lpstr>
      <vt:lpstr>BDI</vt:lpstr>
      <vt:lpstr>BDI!Area_de_impressao</vt:lpstr>
      <vt:lpstr>Cronograma!Area_de_impressao</vt:lpstr>
      <vt:lpstr>Orçamento!Area_de_impressao</vt:lpstr>
      <vt:lpstr>Orçamento!Titulos_de_impressao</vt:lpstr>
    </vt:vector>
  </TitlesOfParts>
  <Company>Setop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M1339928</dc:creator>
  <cp:lastModifiedBy>PPO-USER</cp:lastModifiedBy>
  <cp:lastPrinted>2021-10-20T12:34:54Z</cp:lastPrinted>
  <dcterms:created xsi:type="dcterms:W3CDTF">2006-09-22T13:55:22Z</dcterms:created>
  <dcterms:modified xsi:type="dcterms:W3CDTF">2021-11-24T14:49:13Z</dcterms:modified>
</cp:coreProperties>
</file>