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PO-USER\Desktop\"/>
    </mc:Choice>
  </mc:AlternateContent>
  <bookViews>
    <workbookView xWindow="0" yWindow="0" windowWidth="7470" windowHeight="2700" tabRatio="536"/>
  </bookViews>
  <sheets>
    <sheet name="ETE" sheetId="4" r:id="rId1"/>
    <sheet name="EEEB" sheetId="3" r:id="rId2"/>
    <sheet name="BDI" sheetId="5" r:id="rId3"/>
    <sheet name="CALCULO BDI" sheetId="6" r:id="rId4"/>
    <sheet name="PARAMENTRO BDI" sheetId="7" r:id="rId5"/>
    <sheet name="CRONOGRAMA" sheetId="2" r:id="rId6"/>
  </sheets>
  <definedNames>
    <definedName name="_xlnm.Print_Area" localSheetId="2">BDI!$A$1:$N$41</definedName>
    <definedName name="_xlnm.Print_Area" localSheetId="3">'CALCULO BDI'!$A$1:$H$27</definedName>
    <definedName name="_xlnm.Print_Area" localSheetId="5">CRONOGRAMA!$A$1:$G$33</definedName>
    <definedName name="_xlnm.Print_Area" localSheetId="1">EEEB!$A$1:$G$23</definedName>
    <definedName name="_xlnm.Print_Area" localSheetId="0">ETE!$A$1:$G$34</definedName>
    <definedName name="_xlnm.Print_Area" localSheetId="4">'PARAMENTRO BDI'!$A$1:$K$28</definedName>
    <definedName name="_xlnm.Print_Titles" localSheetId="5">CRONOGRAMA!$A:$D</definedName>
  </definedNames>
  <calcPr calcId="162913"/>
</workbook>
</file>

<file path=xl/calcChain.xml><?xml version="1.0" encoding="utf-8"?>
<calcChain xmlns="http://schemas.openxmlformats.org/spreadsheetml/2006/main">
  <c r="D29" i="2" l="1"/>
  <c r="B32" i="2"/>
  <c r="B31" i="2"/>
  <c r="E22" i="6"/>
  <c r="F24" i="7"/>
  <c r="B26" i="7"/>
  <c r="B27" i="7"/>
  <c r="B26" i="6"/>
  <c r="B25" i="6"/>
  <c r="C35" i="5"/>
  <c r="B40" i="5"/>
  <c r="B39" i="5"/>
  <c r="B22" i="3"/>
  <c r="B21" i="3"/>
  <c r="C19" i="3"/>
  <c r="G3" i="4"/>
  <c r="G23" i="2" l="1"/>
  <c r="F23" i="2"/>
  <c r="E23" i="2"/>
  <c r="G1" i="3" l="1"/>
  <c r="G1" i="4"/>
  <c r="F7" i="4" l="1"/>
  <c r="G7" i="4" s="1"/>
  <c r="E20" i="5" l="1"/>
  <c r="D15" i="5"/>
  <c r="E29" i="5" s="1"/>
  <c r="F13" i="3" l="1"/>
  <c r="G13" i="3" s="1"/>
  <c r="F5" i="3" l="1"/>
  <c r="G5" i="3" s="1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4" i="3"/>
  <c r="G14" i="3" s="1"/>
  <c r="F4" i="3"/>
  <c r="G4" i="3" s="1"/>
  <c r="G15" i="3" l="1"/>
  <c r="F14" i="4"/>
  <c r="G14" i="4" s="1"/>
  <c r="F15" i="4"/>
  <c r="G15" i="4" s="1"/>
  <c r="F12" i="4"/>
  <c r="G12" i="4" s="1"/>
  <c r="F13" i="4" l="1"/>
  <c r="G13" i="4" s="1"/>
  <c r="F9" i="4"/>
  <c r="G9" i="4" s="1"/>
  <c r="F10" i="4"/>
  <c r="G10" i="4" s="1"/>
  <c r="F5" i="4"/>
  <c r="G5" i="4" s="1"/>
  <c r="F6" i="4"/>
  <c r="G6" i="4" s="1"/>
  <c r="F8" i="4"/>
  <c r="G8" i="4" s="1"/>
  <c r="F11" i="4"/>
  <c r="G11" i="4" s="1"/>
  <c r="F16" i="4"/>
  <c r="G16" i="4" s="1"/>
  <c r="F17" i="4"/>
  <c r="F18" i="4"/>
  <c r="G18" i="4" s="1"/>
  <c r="F19" i="4"/>
  <c r="F20" i="4"/>
  <c r="G20" i="4" s="1"/>
  <c r="F21" i="4"/>
  <c r="G21" i="4" s="1"/>
  <c r="F22" i="4"/>
  <c r="G22" i="4" s="1"/>
  <c r="F23" i="4"/>
  <c r="G23" i="4" s="1"/>
  <c r="F24" i="4"/>
  <c r="F25" i="4"/>
  <c r="G25" i="4" s="1"/>
  <c r="F4" i="4"/>
  <c r="G4" i="4" s="1"/>
  <c r="C20" i="2" l="1"/>
  <c r="G17" i="4"/>
  <c r="C18" i="2" s="1"/>
  <c r="G24" i="4"/>
  <c r="C14" i="2" s="1"/>
  <c r="G15" i="2" s="1"/>
  <c r="G19" i="4"/>
  <c r="C12" i="2" s="1"/>
  <c r="C16" i="2"/>
  <c r="C8" i="2"/>
  <c r="G21" i="2"/>
  <c r="F21" i="2"/>
  <c r="E21" i="2"/>
  <c r="C6" i="2"/>
  <c r="C10" i="2"/>
  <c r="G26" i="4" l="1"/>
  <c r="C26" i="2" s="1"/>
  <c r="D22" i="2" s="1"/>
  <c r="E19" i="2"/>
  <c r="F19" i="2"/>
  <c r="G19" i="2"/>
  <c r="E13" i="2"/>
  <c r="F13" i="2"/>
  <c r="G13" i="2"/>
  <c r="E15" i="2"/>
  <c r="F15" i="2"/>
  <c r="E11" i="2"/>
  <c r="F11" i="2"/>
  <c r="G11" i="2"/>
  <c r="G9" i="2"/>
  <c r="E9" i="2"/>
  <c r="F9" i="2"/>
  <c r="F17" i="2"/>
  <c r="G17" i="2"/>
  <c r="E17" i="2"/>
  <c r="G7" i="2"/>
  <c r="F7" i="2"/>
  <c r="E7" i="2"/>
  <c r="G25" i="2" l="1"/>
  <c r="D6" i="2"/>
  <c r="F25" i="2"/>
  <c r="E25" i="2"/>
  <c r="D8" i="2"/>
  <c r="D14" i="2"/>
  <c r="D12" i="2"/>
  <c r="D16" i="2"/>
  <c r="D18" i="2"/>
  <c r="D20" i="2"/>
  <c r="D10" i="2"/>
</calcChain>
</file>

<file path=xl/sharedStrings.xml><?xml version="1.0" encoding="utf-8"?>
<sst xmlns="http://schemas.openxmlformats.org/spreadsheetml/2006/main" count="213" uniqueCount="131">
  <si>
    <t>Código</t>
  </si>
  <si>
    <t>Denominação</t>
  </si>
  <si>
    <t>Un</t>
  </si>
  <si>
    <t>Quant.</t>
  </si>
  <si>
    <t>ÍTEM</t>
  </si>
  <si>
    <t>DESCRIÇÃO DO SERVIÇO</t>
  </si>
  <si>
    <t>VALOR</t>
  </si>
  <si>
    <t>%</t>
  </si>
  <si>
    <t>MÊS 01</t>
  </si>
  <si>
    <t>MÊS 02</t>
  </si>
  <si>
    <t>MÊS 03</t>
  </si>
  <si>
    <t>TOTAIS PARCIAIS =</t>
  </si>
  <si>
    <t>TOTAIS ACUMULADOS =</t>
  </si>
  <si>
    <t>CRONOGRAMA FÍSICO-FINANCEIRO</t>
  </si>
  <si>
    <t>pç</t>
  </si>
  <si>
    <t>und</t>
  </si>
  <si>
    <t>mts</t>
  </si>
  <si>
    <t>Valor com BDI</t>
  </si>
  <si>
    <t xml:space="preserve"> - DESONERADO - BASE DE DADOS:  SINAPI-Belo Horizonte - DESONERADOS - MG</t>
  </si>
  <si>
    <t xml:space="preserve">REFERENCIA: PROCESSO LICITATÓRIO    CONCORRÊNCIA </t>
  </si>
  <si>
    <t>LOCAL: PRESIDENTE OLEGARIO/MG</t>
  </si>
  <si>
    <t>ILUMINAÇÃO DA ETE</t>
  </si>
  <si>
    <t>RAMAL  DE ALIMENTAÇÃO PRINCIPAL</t>
  </si>
  <si>
    <t>PADRÃO DE ENTRADA</t>
  </si>
  <si>
    <t>OBRA: INSTALAÇÕES ELÉTRICAS DO SISTEMA DE ESGOTAMENTO SANITÁRIO DA CIDADE DE PRESIDENTE OLEGARIO</t>
  </si>
  <si>
    <t>SUB TOTAL</t>
  </si>
  <si>
    <t>Valor Unitário</t>
  </si>
  <si>
    <t>Valor Total</t>
  </si>
  <si>
    <t>Fornecimento de materiais e instalação de poste de iluminação de  7,0mts com braço curto e luminária com lâmpada de vapor mercúrio e reator acionado por Fotocelula</t>
  </si>
  <si>
    <t xml:space="preserve"> Fornecimento de materiais e instalação de  padrão de energia tipo CM8  com disjuntor de 3#200A</t>
  </si>
  <si>
    <t>Fornecimento de materiais e instalação de QDC com disjuntor geral de 3#50A , barramentos ,DPS  e demais componente conforme  projeto (folhas  27 de 39)</t>
  </si>
  <si>
    <t>Fornecimento de materiais e instalação  de QDFL  com disjuntor geral de 3#200A , barramentos ,DPS  e demais componente conforme  projeto (folha  26 de 39)</t>
  </si>
  <si>
    <t>Fornecimento de materiais e  instalação de QDFL 2  com disjuntor geral de 3#150A , barramentos ,DPS  e demais componente conforme  projeto (folha 29 de 39)</t>
  </si>
  <si>
    <t>Fonecimento de materiais e  instalação  de  QCM 3 e 4  munido de inversor de frequencia com entrada analogica e controlador PID  incorporado  conforme projeto (folha 35 de 39)</t>
  </si>
  <si>
    <t>Fornecimento de materiais e  instalação de QLCA  com CLP e as unidades  de monitoramentos das bombas 1 conforme projeto (folha 36 de 39)</t>
  </si>
  <si>
    <t>Fornecimento de materiais e  instalação  de QLCA com CLP e as unidades  de monitoramentos das bombas 2  conforme projeto (folha 36 de 39)</t>
  </si>
  <si>
    <t>Fornecimento de materiais e  instalação  de QDFL 3  com disjuntor geral de 3#90A , barramentos ,DPS  e demais componente conforme  projeto (folha 34 de 39)</t>
  </si>
  <si>
    <t xml:space="preserve"> Fornecimento de materiais e  instalação do ramal  de  alimentação   que vem do padrão de entrada até   QDFL 1   com cabo(# 3x120mm²+1x120mm²+ T70mm²)  instalado em eletroduto corrugado de 4"  enterrado em vala com 0,5mts  de profundidade.</t>
  </si>
  <si>
    <t xml:space="preserve"> Fornecimento de materiais e instalação do ramal  de  alimentação   que vem do QDFL 1 de entrada até   QDFL 2 sala elétrica  1   com cabo(# 3x70mm²+1x70mm²+ T35mm²)  instalado em eletroduto corrugado de 4"  enterrado em vala com 0,5mts  de profundidade.</t>
  </si>
  <si>
    <t xml:space="preserve"> Fornecimento de materiais e instalação do ramal  de  alimentação   que vem do QDFL 2 de entrada até   QDFL 3 sala elétrica 3   com cabo(# 3x35mm²+1x35mm²+ T16mm²)  instalado em eletroduto corrugado de 4"  enterrado em vala com 0,5mts  de profundidade.</t>
  </si>
  <si>
    <t>Fornecimento de materiais e  lançamento  de cabos PP  (4X6mm²) de alimentação das bombas 1 e 2   da elevatoria  de recirculação confrme  projeto.</t>
  </si>
  <si>
    <t>Fornecimento de materiais e  lançamento  de cabos PP  (4X6mm²) de alimentação das bombas 3 e 4 da elevatoria  pos tratamento conforme  projeto.</t>
  </si>
  <si>
    <t>Lançamento de cabo Blindado de sinal  para sensor de nível ultra sônico   #(6x1mm²)</t>
  </si>
  <si>
    <t>Fornecimento de materiais e  instalação de infraestrutura de iluminação e  tomadas  no interior da casa de apoio e sala elétrica conforme projeto (28 de 39)</t>
  </si>
  <si>
    <t xml:space="preserve">Fornecimento de materiais e  instalação de sistema de aterramento conforme projeto (folha 39 de 39) </t>
  </si>
  <si>
    <t>Fornecimento de materiais e  lançamento de  do circuito de iluminação externa (#2x 2,5mm²) em eletroduto  corrugado  1"  enterrado em vala com 0,5mts  de profundidade  conforme projeto elétrico</t>
  </si>
  <si>
    <t xml:space="preserve"> Fornecimento de materiais e instalação de  padrão de energia tipo CM7  com disjuntor de 3#175A</t>
  </si>
  <si>
    <t>Fornecimento de materiais e  instalação  de poste de iluminação de  7,0mts com braço curto e luminária com lâmpada  de vapor mercúrio e reator  acionado por Fotocelula</t>
  </si>
  <si>
    <t>Fornecimento e instalação de QDFL com disjuntor geral de 3#175A , barramentos ,DPS  e demais componente conforme  projeto (folha  17 de 39)</t>
  </si>
  <si>
    <t>Fonecimento de materiais e  instalação  de  QCM 1 e 2    munido de   inversor   de frequencia com entrada analogica  e controlador PID  incorporado  conforme projeto (folha 18 de 39)</t>
  </si>
  <si>
    <t>Fornecimento de materiais e  instalação  de QLCA   com CLP e as unidades  de monitoramentos   das bombas 1 e 2  conforme projeto (folha 19 de 39)</t>
  </si>
  <si>
    <t>Fornecimento de materiais e  instalação de sensor  de nivel ultrasonico  com transmisor  de grandezas (marca sugeria  NIVETEC)</t>
  </si>
  <si>
    <t xml:space="preserve"> Fornecimento de materiais e  instalação do ramal  de  alimentação que vem do padrão de entrada até QDFL com cabo(# 3x95mm²+1x95mm²+ T50mm²)  instalado em eletroduto corrugado de 4"  enterrado em vala com 0,5mts  de profundidade.</t>
  </si>
  <si>
    <t>Fornecimento de materiais e  lançamento  de cabos PP  (4X6MM²) de alimentação das bombas 1 e 2    conforme  projeto.</t>
  </si>
  <si>
    <t>Lançamento de cabo Blindado de sinal  para sensor de nível ultra sônico    #(6x1mm²)</t>
  </si>
  <si>
    <t>Fornecimento de materiais e  instalação de   infra estrutura de iluminação e  tomadas  no interior do abrigo da bomba e sala elétrica conforme projeto (20 de 39)</t>
  </si>
  <si>
    <t xml:space="preserve">Fornecimento de materiais e  instalação de sistema de aterramento conforme projeto  ( folha 21 de 39) </t>
  </si>
  <si>
    <t>Fornecimento de materiais e  instalação de sensor  de nivel ultrasonico com transmisor de grandesas (marca sugeria  NIVETEC) na EEER</t>
  </si>
  <si>
    <t>Fornecimento de materiais e  instalação de sensor  de nivel ultrasonico  com transmisor  de grandesas (marca sugeria  NIVETEC) na EETP</t>
  </si>
  <si>
    <t>Fornecimento de materiais e  instalação de sensor  de vazão ultrasonico com transmisor  de grandesas (marca sugeria  NIVETEC) na calha parshall</t>
  </si>
  <si>
    <t>INSTRUMENTAÇÃO</t>
  </si>
  <si>
    <t>INSTALAÇÕES ELÉTRICAS EER</t>
  </si>
  <si>
    <t>INSTALAÇÕES ELÉTRICAS EEEB</t>
  </si>
  <si>
    <t>INSTALAÇÕES ELÉTRICAS EETP</t>
  </si>
  <si>
    <t>INSTALAÇÕES ELÉTRICAS DA CASA DE APOIO</t>
  </si>
  <si>
    <t>DETALHAMENTO DO BDI</t>
  </si>
  <si>
    <t>Item</t>
  </si>
  <si>
    <t>Descrição dos Serviços</t>
  </si>
  <si>
    <t>PV</t>
  </si>
  <si>
    <t>CD</t>
  </si>
  <si>
    <t>ADMINISTRAÇÃO CENTRAL</t>
  </si>
  <si>
    <t xml:space="preserve"> </t>
  </si>
  <si>
    <t>1.1</t>
  </si>
  <si>
    <t>ESCRITÓRIO CENTRAL</t>
  </si>
  <si>
    <t>1.2</t>
  </si>
  <si>
    <t>VIAGENS</t>
  </si>
  <si>
    <t>1.3</t>
  </si>
  <si>
    <t>OUTROS</t>
  </si>
  <si>
    <t>IMPOSTOS E TAXAS</t>
  </si>
  <si>
    <t>2.1</t>
  </si>
  <si>
    <t>ISS</t>
  </si>
  <si>
    <t>2.2</t>
  </si>
  <si>
    <t>PIS</t>
  </si>
  <si>
    <t>2.3</t>
  </si>
  <si>
    <t>Cofins</t>
  </si>
  <si>
    <t>TAXA DE RISCO</t>
  </si>
  <si>
    <t>3.1</t>
  </si>
  <si>
    <t>SEGURO</t>
  </si>
  <si>
    <t>3.2</t>
  </si>
  <si>
    <t>RISCO</t>
  </si>
  <si>
    <t>GARANTIA</t>
  </si>
  <si>
    <t>DESPESAS FINANCEIRAS</t>
  </si>
  <si>
    <t>LUCRO</t>
  </si>
  <si>
    <t>BDI - CALCULADO</t>
  </si>
  <si>
    <t>BDI (CALCULADO):</t>
  </si>
  <si>
    <t xml:space="preserve">BDI CALCULADO CONFORME ACÓRDÃO Nº 2369/2011 – TCU </t>
  </si>
  <si>
    <t>Fórmula de Cálculo do BDI</t>
  </si>
  <si>
    <t>AC = Administração central;</t>
  </si>
  <si>
    <t>S = Seguros;</t>
  </si>
  <si>
    <t>R = Riscos e imprevistos;</t>
  </si>
  <si>
    <t>G = Garantias exigidas em edital;</t>
  </si>
  <si>
    <t>DF = Despesas financeiras;</t>
  </si>
  <si>
    <t>L = Remuneração bruta do construtor;</t>
  </si>
  <si>
    <t>I = Tributos sobre o preço de venda (PIS, Cofins, CPRB e ISS).</t>
  </si>
  <si>
    <t>((((1+((E10+E20)/100))*(1+E25/100)*(1+E27/100))/(1-D15/100)-1)*100)</t>
  </si>
  <si>
    <t>Parâmetro referenciais das rubricas que compõem o BDI:</t>
  </si>
  <si>
    <t>TIPOS DE OBRA</t>
  </si>
  <si>
    <t>SEGURO + GARANTIA</t>
  </si>
  <si>
    <t>1º Quartil</t>
  </si>
  <si>
    <t>Médio</t>
  </si>
  <si>
    <t>3º Quartil</t>
  </si>
  <si>
    <t>CONSTRUÇÃO DE EDIFÍCIOS</t>
  </si>
  <si>
    <t>CONSTRUÇÃO DE RODOVIAS E FERROVIAS</t>
  </si>
  <si>
    <t>CONSTRUÇÃO DE REDES DE ABASTECIMENTO DE ÁGUA, COLETA DE ESGOTO E CONSTRUÇÕES CORRELATAS</t>
  </si>
  <si>
    <t>CONSTRUÇÃO E MANUTENÇÃO DE ESTAÇÕES E REDES DE DISTRIBUIÇÃO DE ENERGIA ELÉTRICA</t>
  </si>
  <si>
    <t>OBRAS PORTUÁRIAS, MARÍTIMAS E FLUVIAIS</t>
  </si>
  <si>
    <t>DESPESA FINANCEIRA</t>
  </si>
  <si>
    <r>
      <rPr>
        <b/>
        <sz val="11"/>
        <color theme="1"/>
        <rFont val="Calibri"/>
        <family val="2"/>
        <scheme val="minor"/>
      </rPr>
      <t>OBS:</t>
    </r>
    <r>
      <rPr>
        <sz val="11"/>
        <color theme="1"/>
        <rFont val="Calibri"/>
        <family val="2"/>
        <scheme val="minor"/>
      </rPr>
      <t xml:space="preserve"> Estão sujeitos ao regime cumulativo para fins de incidência da contribuição para o PIS-Pasep e da Cofins, às alíquotas de 0,65% e de 3%, respectivamente.  Quanto ao ISS, a alíquota e o local do recolhimento variará de acordo com o sistema tributário da empresa, local e tipo do serviço.</t>
    </r>
  </si>
  <si>
    <t xml:space="preserve">                     PLANILHA DE CÁLCULO DE BDI</t>
  </si>
  <si>
    <t xml:space="preserve">                  PLANILHA DE CÁLCULO DE BDI</t>
  </si>
  <si>
    <t>Fonecimento de materiais e instalação  de  QCM 1 e 2  munido de inversor de frequência com entrada analógica e controlador PID  incorporado  conforme projeto (folha 30 de 39)</t>
  </si>
  <si>
    <t>____________________________________</t>
  </si>
  <si>
    <t xml:space="preserve">OBS: TODOS OS QUADROS QUE CONSTAM NO PROJETO APRESENTADO JÁ SE ENCONTRAM INSTALADOS NO LOCAL. POR ISSO NÃO FORAM CONTABILIZADO NESTA LISTA DE MATERIAL.  </t>
  </si>
  <si>
    <t>ORÇAMENTO SINTÉTICO EEEB03</t>
  </si>
  <si>
    <t>ORÇAMENTO SINTÉTICO ETE</t>
  </si>
  <si>
    <t>PROJETO AS BUILT</t>
  </si>
  <si>
    <t>EMPRESA</t>
  </si>
  <si>
    <t>CNPJ:</t>
  </si>
  <si>
    <t>______________________________________________</t>
  </si>
  <si>
    <t>Presidente Olegário-MG, 25 de agosto de 2020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</si>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</sst>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hadow/>
      <sz val="15"/>
      <color theme="1"/>
      <name val="Arial"/>
      <family val="2"/>
    </font>
    <font>
      <b/>
      <shadow/>
      <sz val="9"/>
      <color theme="1"/>
      <name val="Arial"/>
      <family val="2"/>
    </font>
    <font>
      <b/>
      <sz val="11"/>
      <color theme="1"/>
      <name val="Arial"/>
      <family val="2"/>
    </font>
    <font>
      <b/>
      <shadow/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24">
    <xf numFmtId="0" fontId="0" fillId="0" borderId="0" xfId="0"/>
    <xf numFmtId="0" fontId="5" fillId="3" borderId="0" xfId="0" applyFont="1" applyFill="1"/>
    <xf numFmtId="0" fontId="6" fillId="3" borderId="0" xfId="0" applyFont="1" applyFill="1"/>
    <xf numFmtId="0" fontId="6" fillId="3" borderId="10" xfId="0" applyFont="1" applyFill="1" applyBorder="1"/>
    <xf numFmtId="0" fontId="6" fillId="3" borderId="11" xfId="0" applyFont="1" applyFill="1" applyBorder="1"/>
    <xf numFmtId="0" fontId="0" fillId="0" borderId="0" xfId="0" applyAlignment="1">
      <alignment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11" xfId="0" applyFill="1" applyBorder="1"/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13" xfId="0" applyFill="1" applyBorder="1"/>
    <xf numFmtId="0" fontId="8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43" fontId="8" fillId="2" borderId="25" xfId="0" applyNumberFormat="1" applyFont="1" applyFill="1" applyBorder="1" applyAlignment="1">
      <alignment horizontal="right" vertical="center"/>
    </xf>
    <xf numFmtId="43" fontId="8" fillId="2" borderId="26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43" fontId="0" fillId="0" borderId="25" xfId="0" applyNumberFormat="1" applyFont="1" applyBorder="1" applyAlignment="1">
      <alignment vertical="center"/>
    </xf>
    <xf numFmtId="43" fontId="0" fillId="0" borderId="26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4" xfId="0" applyFont="1" applyBorder="1" applyAlignment="1">
      <alignment horizontal="right" vertical="center"/>
    </xf>
    <xf numFmtId="43" fontId="8" fillId="2" borderId="25" xfId="0" applyNumberFormat="1" applyFont="1" applyFill="1" applyBorder="1" applyAlignment="1">
      <alignment vertical="center"/>
    </xf>
    <xf numFmtId="43" fontId="8" fillId="2" borderId="26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0" fontId="0" fillId="5" borderId="15" xfId="0" applyFill="1" applyBorder="1"/>
    <xf numFmtId="0" fontId="0" fillId="5" borderId="16" xfId="0" applyFill="1" applyBorder="1"/>
    <xf numFmtId="43" fontId="0" fillId="0" borderId="25" xfId="0" applyNumberFormat="1" applyBorder="1" applyAlignment="1">
      <alignment horizontal="right" vertical="center"/>
    </xf>
    <xf numFmtId="4" fontId="0" fillId="0" borderId="0" xfId="0" applyNumberFormat="1" applyFont="1" applyBorder="1" applyAlignment="1">
      <alignment vertical="center"/>
    </xf>
    <xf numFmtId="43" fontId="0" fillId="2" borderId="25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43" fontId="8" fillId="2" borderId="0" xfId="0" applyNumberFormat="1" applyFont="1" applyFill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2" fontId="0" fillId="0" borderId="26" xfId="0" applyNumberFormat="1" applyFont="1" applyBorder="1" applyAlignment="1">
      <alignment vertical="center"/>
    </xf>
    <xf numFmtId="0" fontId="0" fillId="5" borderId="27" xfId="0" applyFont="1" applyFill="1" applyBorder="1" applyAlignment="1">
      <alignment horizontal="right" vertical="center"/>
    </xf>
    <xf numFmtId="0" fontId="8" fillId="5" borderId="28" xfId="0" applyFont="1" applyFill="1" applyBorder="1" applyAlignment="1">
      <alignment vertical="center"/>
    </xf>
    <xf numFmtId="2" fontId="8" fillId="5" borderId="28" xfId="0" applyNumberFormat="1" applyFont="1" applyFill="1" applyBorder="1" applyAlignment="1">
      <alignment vertical="center"/>
    </xf>
    <xf numFmtId="2" fontId="8" fillId="5" borderId="29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4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3" borderId="9" xfId="0" applyFont="1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2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6" fillId="6" borderId="0" xfId="0" applyFont="1" applyFill="1"/>
    <xf numFmtId="0" fontId="3" fillId="2" borderId="35" xfId="0" applyFont="1" applyFill="1" applyBorder="1"/>
    <xf numFmtId="0" fontId="3" fillId="2" borderId="36" xfId="0" applyFont="1" applyFill="1" applyBorder="1"/>
    <xf numFmtId="0" fontId="3" fillId="2" borderId="33" xfId="0" applyFont="1" applyFill="1" applyBorder="1"/>
    <xf numFmtId="0" fontId="0" fillId="0" borderId="37" xfId="0" applyBorder="1"/>
    <xf numFmtId="10" fontId="0" fillId="0" borderId="35" xfId="0" applyNumberForma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33" xfId="0" applyNumberFormat="1" applyBorder="1" applyAlignment="1">
      <alignment horizontal="center"/>
    </xf>
    <xf numFmtId="10" fontId="0" fillId="0" borderId="35" xfId="0" applyNumberFormat="1" applyBorder="1" applyAlignment="1">
      <alignment horizontal="center"/>
    </xf>
    <xf numFmtId="10" fontId="0" fillId="0" borderId="36" xfId="0" applyNumberFormat="1" applyBorder="1" applyAlignment="1">
      <alignment horizontal="center"/>
    </xf>
    <xf numFmtId="0" fontId="0" fillId="6" borderId="30" xfId="0" applyFill="1" applyBorder="1" applyAlignment="1">
      <alignment vertical="center" wrapText="1"/>
    </xf>
    <xf numFmtId="10" fontId="0" fillId="0" borderId="38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0" fillId="6" borderId="30" xfId="0" applyFill="1" applyBorder="1" applyAlignment="1">
      <alignment wrapText="1"/>
    </xf>
    <xf numFmtId="0" fontId="0" fillId="0" borderId="35" xfId="0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2" fillId="0" borderId="3" xfId="0" applyNumberFormat="1" applyFont="1" applyBorder="1" applyAlignment="1">
      <alignment vertical="center"/>
    </xf>
    <xf numFmtId="0" fontId="12" fillId="0" borderId="4" xfId="0" applyNumberFormat="1" applyFont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9" fontId="2" fillId="0" borderId="5" xfId="3" applyNumberFormat="1" applyFont="1" applyFill="1" applyBorder="1" applyAlignment="1">
      <alignment horizontal="center" vertical="center"/>
    </xf>
    <xf numFmtId="9" fontId="2" fillId="0" borderId="1" xfId="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4" fontId="2" fillId="0" borderId="5" xfId="4" applyFont="1" applyFill="1" applyBorder="1" applyAlignment="1">
      <alignment horizontal="center" vertical="center"/>
    </xf>
    <xf numFmtId="9" fontId="2" fillId="0" borderId="5" xfId="3" quotePrefix="1" applyFont="1" applyFill="1" applyBorder="1" applyAlignment="1">
      <alignment horizontal="center" vertical="center"/>
    </xf>
    <xf numFmtId="9" fontId="2" fillId="0" borderId="5" xfId="3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44" fontId="2" fillId="0" borderId="5" xfId="4" quotePrefix="1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8" fillId="0" borderId="5" xfId="3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44" fontId="8" fillId="0" borderId="5" xfId="4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14" fillId="0" borderId="0" xfId="3" applyNumberFormat="1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165" fontId="20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4" fontId="8" fillId="0" borderId="1" xfId="4" applyFont="1" applyFill="1" applyBorder="1" applyAlignment="1">
      <alignment horizontal="center" vertical="center"/>
    </xf>
    <xf numFmtId="166" fontId="2" fillId="0" borderId="8" xfId="3" applyNumberFormat="1" applyFont="1" applyFill="1" applyBorder="1" applyAlignment="1">
      <alignment horizontal="center" vertical="center"/>
    </xf>
    <xf numFmtId="166" fontId="2" fillId="0" borderId="6" xfId="3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4" fontId="8" fillId="0" borderId="8" xfId="4" applyFont="1" applyFill="1" applyBorder="1" applyAlignment="1">
      <alignment horizontal="center" vertical="center"/>
    </xf>
    <xf numFmtId="44" fontId="8" fillId="0" borderId="6" xfId="4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6" borderId="9" xfId="5" applyFont="1" applyFill="1" applyBorder="1" applyAlignment="1">
      <alignment horizontal="center" vertical="center" wrapText="1"/>
    </xf>
    <xf numFmtId="0" fontId="7" fillId="6" borderId="10" xfId="5" applyFont="1" applyFill="1" applyBorder="1" applyAlignment="1">
      <alignment horizontal="center" vertical="center" wrapText="1"/>
    </xf>
    <xf numFmtId="0" fontId="7" fillId="6" borderId="11" xfId="5" applyFont="1" applyFill="1" applyBorder="1" applyAlignment="1">
      <alignment horizontal="center" vertical="center" wrapText="1"/>
    </xf>
    <xf numFmtId="0" fontId="7" fillId="6" borderId="12" xfId="5" applyFont="1" applyFill="1" applyBorder="1" applyAlignment="1">
      <alignment horizontal="center" vertical="center" wrapText="1"/>
    </xf>
    <xf numFmtId="0" fontId="7" fillId="6" borderId="0" xfId="5" applyFont="1" applyFill="1" applyBorder="1" applyAlignment="1">
      <alignment horizontal="center" vertical="center" wrapText="1"/>
    </xf>
    <xf numFmtId="0" fontId="7" fillId="6" borderId="13" xfId="5" applyFont="1" applyFill="1" applyBorder="1" applyAlignment="1">
      <alignment horizontal="center" vertical="center" wrapText="1"/>
    </xf>
    <xf numFmtId="0" fontId="7" fillId="6" borderId="14" xfId="5" applyFont="1" applyFill="1" applyBorder="1" applyAlignment="1">
      <alignment horizontal="center" vertical="center" wrapText="1"/>
    </xf>
    <xf numFmtId="0" fontId="7" fillId="6" borderId="15" xfId="5" applyFont="1" applyFill="1" applyBorder="1" applyAlignment="1">
      <alignment horizontal="center" vertical="center" wrapText="1"/>
    </xf>
    <xf numFmtId="0" fontId="7" fillId="6" borderId="16" xfId="5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2" borderId="3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31" xfId="0" applyFill="1" applyBorder="1" applyAlignment="1">
      <alignment horizontal="left" vertical="top" wrapText="1"/>
    </xf>
    <xf numFmtId="0" fontId="0" fillId="6" borderId="33" xfId="0" applyFill="1" applyBorder="1" applyAlignment="1">
      <alignment horizontal="left" vertical="top" wrapText="1"/>
    </xf>
    <xf numFmtId="165" fontId="14" fillId="7" borderId="1" xfId="0" applyNumberFormat="1" applyFont="1" applyFill="1" applyBorder="1" applyAlignment="1">
      <alignment horizontal="center" vertical="center"/>
    </xf>
    <xf numFmtId="10" fontId="14" fillId="0" borderId="1" xfId="3" applyNumberFormat="1" applyFont="1" applyBorder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7" fillId="6" borderId="10" xfId="5" applyFont="1" applyFill="1" applyBorder="1" applyAlignment="1">
      <alignment vertical="center" wrapText="1"/>
    </xf>
    <xf numFmtId="0" fontId="7" fillId="6" borderId="11" xfId="5" applyFont="1" applyFill="1" applyBorder="1" applyAlignment="1">
      <alignment vertical="center" wrapText="1"/>
    </xf>
    <xf numFmtId="0" fontId="7" fillId="6" borderId="0" xfId="5" applyFont="1" applyFill="1" applyBorder="1" applyAlignment="1">
      <alignment vertical="center" wrapText="1"/>
    </xf>
    <xf numFmtId="0" fontId="7" fillId="6" borderId="13" xfId="5" applyFont="1" applyFill="1" applyBorder="1" applyAlignment="1">
      <alignment vertical="center" wrapText="1"/>
    </xf>
    <xf numFmtId="0" fontId="7" fillId="6" borderId="15" xfId="5" applyFont="1" applyFill="1" applyBorder="1" applyAlignment="1">
      <alignment vertical="center" wrapText="1"/>
    </xf>
    <xf numFmtId="0" fontId="7" fillId="6" borderId="16" xfId="5" applyFont="1" applyFill="1" applyBorder="1" applyAlignment="1">
      <alignment vertical="center" wrapText="1"/>
    </xf>
  </cellXfs>
  <cellStyles count="6">
    <cellStyle name="Excel Built-in Normal" xfId="2"/>
    <cellStyle name="Moeda" xfId="4" builtinId="4"/>
    <cellStyle name="Normal" xfId="0" builtinId="0"/>
    <cellStyle name="Normal 2" xfId="5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38101</xdr:rowOff>
        </xdr:from>
        <xdr:to>
          <xdr:col>1</xdr:col>
          <xdr:colOff>1352550</xdr:colOff>
          <xdr:row>0</xdr:row>
          <xdr:rowOff>1020243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0</xdr:row>
          <xdr:rowOff>57150</xdr:rowOff>
        </xdr:from>
        <xdr:to>
          <xdr:col>1</xdr:col>
          <xdr:colOff>1495425</xdr:colOff>
          <xdr:row>0</xdr:row>
          <xdr:rowOff>1038225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38100</xdr:rowOff>
        </xdr:from>
        <xdr:to>
          <xdr:col>2</xdr:col>
          <xdr:colOff>295275</xdr:colOff>
          <xdr:row>2</xdr:row>
          <xdr:rowOff>314325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198120</xdr:colOff>
      <xdr:row>6</xdr:row>
      <xdr:rowOff>85464</xdr:rowOff>
    </xdr:from>
    <xdr:ext cx="3162300" cy="585095"/>
    <xdr:pic>
      <xdr:nvPicPr>
        <xdr:cNvPr id="2" name="Imagem 1">
          <a:extLst>
            <a:ext uri="{FF2B5EF4-FFF2-40B4-BE49-F238E27FC236}">
              <a16:creationId xmlns:a16="http://schemas.microsoft.com/office/drawing/2014/main" id="{4008AB84-78A2-4EA5-ADA6-B0B9F461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245" y="1257039"/>
          <a:ext cx="3162300" cy="585095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0</xdr:row>
      <xdr:rowOff>47625</xdr:rowOff>
    </xdr:from>
    <xdr:to>
      <xdr:col>2</xdr:col>
      <xdr:colOff>428625</xdr:colOff>
      <xdr:row>2</xdr:row>
      <xdr:rowOff>102529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E465-14D1-40C9-9232-4D4663FA06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25862" r="9189" b="29885"/>
        <a:stretch/>
      </xdr:blipFill>
      <xdr:spPr>
        <a:xfrm>
          <a:off x="9525" y="47625"/>
          <a:ext cx="1800225" cy="435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26506</xdr:colOff>
          <xdr:row>0</xdr:row>
          <xdr:rowOff>38100</xdr:rowOff>
        </xdr:from>
        <xdr:to>
          <xdr:col>1</xdr:col>
          <xdr:colOff>1272624</xdr:colOff>
          <xdr:row>0</xdr:row>
          <xdr:rowOff>1019175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view="pageBreakPreview" zoomScaleNormal="100" zoomScaleSheetLayoutView="100" workbookViewId="0">
      <selection activeCell="A4" sqref="A4"/>
    </sheetView>
  </sheetViews>
  <sheetFormatPr defaultRowHeight="14.25" x14ac:dyDescent="0.2"/>
  <cols>
    <col min="1" max="1" width="6.42578125" style="109" bestFit="1" customWidth="1"/>
    <col min="2" max="2" width="78.42578125" style="109" customWidth="1"/>
    <col min="3" max="4" width="7.7109375" style="109" customWidth="1"/>
    <col min="5" max="6" width="13.7109375" style="109" bestFit="1" customWidth="1"/>
    <col min="7" max="7" width="17.28515625" style="110" bestFit="1" customWidth="1"/>
    <col min="8" max="16384" width="9.140625" style="109"/>
  </cols>
  <sheetData>
    <row r="1" spans="1:9" ht="84.95" customHeight="1" x14ac:dyDescent="0.2">
      <c r="A1" s="150" t="s">
        <v>124</v>
      </c>
      <c r="B1" s="151"/>
      <c r="C1" s="151"/>
      <c r="D1" s="151"/>
      <c r="E1" s="151"/>
      <c r="F1" s="152"/>
      <c r="G1" s="118">
        <f ca="1">TODAY()</f>
        <v>44068</v>
      </c>
    </row>
    <row r="2" spans="1:9" ht="15" x14ac:dyDescent="0.2">
      <c r="A2" s="153" t="s">
        <v>18</v>
      </c>
      <c r="B2" s="154"/>
      <c r="C2" s="154"/>
      <c r="D2" s="154"/>
      <c r="E2" s="154"/>
      <c r="F2" s="155"/>
      <c r="G2" s="119" t="s">
        <v>17</v>
      </c>
    </row>
    <row r="3" spans="1:9" x14ac:dyDescent="0.2">
      <c r="A3" s="120" t="s">
        <v>0</v>
      </c>
      <c r="B3" s="121" t="s">
        <v>1</v>
      </c>
      <c r="C3" s="122" t="s">
        <v>3</v>
      </c>
      <c r="D3" s="120" t="s">
        <v>2</v>
      </c>
      <c r="E3" s="122" t="s">
        <v>26</v>
      </c>
      <c r="F3" s="122" t="s">
        <v>27</v>
      </c>
      <c r="G3" s="209">
        <f>BDI!D31/100</f>
        <v>0.26690000000000003</v>
      </c>
    </row>
    <row r="4" spans="1:9" s="110" customFormat="1" ht="51.75" customHeight="1" x14ac:dyDescent="0.25">
      <c r="A4" s="124"/>
      <c r="B4" s="126" t="s">
        <v>29</v>
      </c>
      <c r="C4" s="124">
        <v>1</v>
      </c>
      <c r="D4" s="124" t="s">
        <v>14</v>
      </c>
      <c r="E4" s="208"/>
      <c r="F4" s="125">
        <f>C4*E4</f>
        <v>0</v>
      </c>
      <c r="G4" s="125">
        <f t="shared" ref="G4:G25" si="0">(F4*G$3)+F4</f>
        <v>0</v>
      </c>
    </row>
    <row r="5" spans="1:9" s="110" customFormat="1" ht="51.75" customHeight="1" x14ac:dyDescent="0.25">
      <c r="A5" s="124"/>
      <c r="B5" s="126" t="s">
        <v>28</v>
      </c>
      <c r="C5" s="124">
        <v>16</v>
      </c>
      <c r="D5" s="124" t="s">
        <v>14</v>
      </c>
      <c r="E5" s="208"/>
      <c r="F5" s="125">
        <f t="shared" ref="F5:F25" si="1">C5*E5</f>
        <v>0</v>
      </c>
      <c r="G5" s="125">
        <f t="shared" si="0"/>
        <v>0</v>
      </c>
      <c r="I5" s="127"/>
    </row>
    <row r="6" spans="1:9" s="110" customFormat="1" ht="51.75" hidden="1" customHeight="1" x14ac:dyDescent="0.25">
      <c r="A6" s="124"/>
      <c r="B6" s="126" t="s">
        <v>30</v>
      </c>
      <c r="C6" s="124">
        <v>0</v>
      </c>
      <c r="D6" s="124" t="s">
        <v>14</v>
      </c>
      <c r="E6" s="208">
        <v>6516</v>
      </c>
      <c r="F6" s="125">
        <f t="shared" si="1"/>
        <v>0</v>
      </c>
      <c r="G6" s="125">
        <f t="shared" si="0"/>
        <v>0</v>
      </c>
    </row>
    <row r="7" spans="1:9" s="110" customFormat="1" ht="51.75" hidden="1" customHeight="1" x14ac:dyDescent="0.25">
      <c r="A7" s="124"/>
      <c r="B7" s="126" t="s">
        <v>31</v>
      </c>
      <c r="C7" s="124">
        <v>0</v>
      </c>
      <c r="D7" s="124" t="s">
        <v>14</v>
      </c>
      <c r="E7" s="208">
        <v>9822</v>
      </c>
      <c r="F7" s="125">
        <f t="shared" si="1"/>
        <v>0</v>
      </c>
      <c r="G7" s="125">
        <f t="shared" si="0"/>
        <v>0</v>
      </c>
    </row>
    <row r="8" spans="1:9" s="110" customFormat="1" ht="51.75" hidden="1" customHeight="1" x14ac:dyDescent="0.25">
      <c r="A8" s="124"/>
      <c r="B8" s="126" t="s">
        <v>120</v>
      </c>
      <c r="C8" s="124">
        <v>0</v>
      </c>
      <c r="D8" s="124" t="s">
        <v>14</v>
      </c>
      <c r="E8" s="208">
        <v>24252</v>
      </c>
      <c r="F8" s="125">
        <f t="shared" si="1"/>
        <v>0</v>
      </c>
      <c r="G8" s="125">
        <f t="shared" si="0"/>
        <v>0</v>
      </c>
    </row>
    <row r="9" spans="1:9" s="110" customFormat="1" ht="51.75" hidden="1" customHeight="1" x14ac:dyDescent="0.25">
      <c r="A9" s="124"/>
      <c r="B9" s="126" t="s">
        <v>32</v>
      </c>
      <c r="C9" s="124">
        <v>0</v>
      </c>
      <c r="D9" s="124" t="s">
        <v>14</v>
      </c>
      <c r="E9" s="208">
        <v>9868</v>
      </c>
      <c r="F9" s="125">
        <f t="shared" si="1"/>
        <v>0</v>
      </c>
      <c r="G9" s="125">
        <f t="shared" si="0"/>
        <v>0</v>
      </c>
    </row>
    <row r="10" spans="1:9" s="110" customFormat="1" ht="51.75" hidden="1" customHeight="1" x14ac:dyDescent="0.25">
      <c r="A10" s="124"/>
      <c r="B10" s="126" t="s">
        <v>33</v>
      </c>
      <c r="C10" s="124">
        <v>0</v>
      </c>
      <c r="D10" s="124" t="s">
        <v>14</v>
      </c>
      <c r="E10" s="208">
        <v>30371</v>
      </c>
      <c r="F10" s="125">
        <f t="shared" si="1"/>
        <v>0</v>
      </c>
      <c r="G10" s="125">
        <f t="shared" si="0"/>
        <v>0</v>
      </c>
    </row>
    <row r="11" spans="1:9" s="110" customFormat="1" ht="51.75" hidden="1" customHeight="1" x14ac:dyDescent="0.25">
      <c r="A11" s="124"/>
      <c r="B11" s="128" t="s">
        <v>34</v>
      </c>
      <c r="C11" s="124">
        <v>0</v>
      </c>
      <c r="D11" s="124" t="s">
        <v>14</v>
      </c>
      <c r="E11" s="208">
        <v>16350</v>
      </c>
      <c r="F11" s="125">
        <f t="shared" si="1"/>
        <v>0</v>
      </c>
      <c r="G11" s="125">
        <f t="shared" si="0"/>
        <v>0</v>
      </c>
    </row>
    <row r="12" spans="1:9" s="110" customFormat="1" ht="51.75" hidden="1" customHeight="1" x14ac:dyDescent="0.25">
      <c r="A12" s="124"/>
      <c r="B12" s="128" t="s">
        <v>35</v>
      </c>
      <c r="C12" s="124">
        <v>0</v>
      </c>
      <c r="D12" s="124" t="s">
        <v>14</v>
      </c>
      <c r="E12" s="208">
        <v>16350</v>
      </c>
      <c r="F12" s="125">
        <f t="shared" si="1"/>
        <v>0</v>
      </c>
      <c r="G12" s="125">
        <f t="shared" si="0"/>
        <v>0</v>
      </c>
    </row>
    <row r="13" spans="1:9" s="110" customFormat="1" ht="51.75" hidden="1" customHeight="1" x14ac:dyDescent="0.25">
      <c r="A13" s="124"/>
      <c r="B13" s="126" t="s">
        <v>36</v>
      </c>
      <c r="C13" s="124">
        <v>0</v>
      </c>
      <c r="D13" s="124" t="s">
        <v>14</v>
      </c>
      <c r="E13" s="208">
        <v>19550</v>
      </c>
      <c r="F13" s="125">
        <f t="shared" si="1"/>
        <v>0</v>
      </c>
      <c r="G13" s="125">
        <f t="shared" si="0"/>
        <v>0</v>
      </c>
    </row>
    <row r="14" spans="1:9" s="110" customFormat="1" ht="51.75" customHeight="1" x14ac:dyDescent="0.25">
      <c r="A14" s="124"/>
      <c r="B14" s="128" t="s">
        <v>57</v>
      </c>
      <c r="C14" s="124">
        <v>1</v>
      </c>
      <c r="D14" s="124" t="s">
        <v>14</v>
      </c>
      <c r="E14" s="208"/>
      <c r="F14" s="125">
        <f t="shared" si="1"/>
        <v>0</v>
      </c>
      <c r="G14" s="125">
        <f t="shared" si="0"/>
        <v>0</v>
      </c>
    </row>
    <row r="15" spans="1:9" s="110" customFormat="1" ht="51.75" customHeight="1" x14ac:dyDescent="0.25">
      <c r="A15" s="124"/>
      <c r="B15" s="128" t="s">
        <v>58</v>
      </c>
      <c r="C15" s="124">
        <v>1</v>
      </c>
      <c r="D15" s="124" t="s">
        <v>14</v>
      </c>
      <c r="E15" s="208"/>
      <c r="F15" s="125">
        <f t="shared" si="1"/>
        <v>0</v>
      </c>
      <c r="G15" s="125">
        <f t="shared" si="0"/>
        <v>0</v>
      </c>
    </row>
    <row r="16" spans="1:9" s="110" customFormat="1" ht="51.75" customHeight="1" x14ac:dyDescent="0.25">
      <c r="A16" s="124"/>
      <c r="B16" s="128" t="s">
        <v>59</v>
      </c>
      <c r="C16" s="124">
        <v>1</v>
      </c>
      <c r="D16" s="124" t="s">
        <v>14</v>
      </c>
      <c r="E16" s="208"/>
      <c r="F16" s="125">
        <f t="shared" si="1"/>
        <v>0</v>
      </c>
      <c r="G16" s="125">
        <f t="shared" si="0"/>
        <v>0</v>
      </c>
    </row>
    <row r="17" spans="1:7" s="110" customFormat="1" ht="61.5" customHeight="1" x14ac:dyDescent="0.25">
      <c r="A17" s="124"/>
      <c r="B17" s="128" t="s">
        <v>37</v>
      </c>
      <c r="C17" s="124">
        <v>120</v>
      </c>
      <c r="D17" s="124" t="s">
        <v>16</v>
      </c>
      <c r="E17" s="208"/>
      <c r="F17" s="125">
        <f t="shared" si="1"/>
        <v>0</v>
      </c>
      <c r="G17" s="125">
        <f t="shared" si="0"/>
        <v>0</v>
      </c>
    </row>
    <row r="18" spans="1:7" s="110" customFormat="1" ht="61.5" customHeight="1" x14ac:dyDescent="0.25">
      <c r="A18" s="124"/>
      <c r="B18" s="128" t="s">
        <v>38</v>
      </c>
      <c r="C18" s="124">
        <v>220</v>
      </c>
      <c r="D18" s="124" t="s">
        <v>16</v>
      </c>
      <c r="E18" s="208"/>
      <c r="F18" s="125">
        <f t="shared" si="1"/>
        <v>0</v>
      </c>
      <c r="G18" s="125">
        <f t="shared" si="0"/>
        <v>0</v>
      </c>
    </row>
    <row r="19" spans="1:7" s="110" customFormat="1" ht="61.5" customHeight="1" x14ac:dyDescent="0.25">
      <c r="A19" s="124"/>
      <c r="B19" s="128" t="s">
        <v>39</v>
      </c>
      <c r="C19" s="124">
        <v>70</v>
      </c>
      <c r="D19" s="124" t="s">
        <v>16</v>
      </c>
      <c r="E19" s="208"/>
      <c r="F19" s="125">
        <f t="shared" si="1"/>
        <v>0</v>
      </c>
      <c r="G19" s="125">
        <f t="shared" si="0"/>
        <v>0</v>
      </c>
    </row>
    <row r="20" spans="1:7" s="110" customFormat="1" ht="51.75" customHeight="1" x14ac:dyDescent="0.25">
      <c r="A20" s="124"/>
      <c r="B20" s="128" t="s">
        <v>41</v>
      </c>
      <c r="C20" s="124">
        <v>30</v>
      </c>
      <c r="D20" s="124" t="s">
        <v>16</v>
      </c>
      <c r="E20" s="208"/>
      <c r="F20" s="125">
        <f t="shared" si="1"/>
        <v>0</v>
      </c>
      <c r="G20" s="125">
        <f t="shared" si="0"/>
        <v>0</v>
      </c>
    </row>
    <row r="21" spans="1:7" s="110" customFormat="1" ht="51.75" customHeight="1" x14ac:dyDescent="0.25">
      <c r="A21" s="124"/>
      <c r="B21" s="128" t="s">
        <v>40</v>
      </c>
      <c r="C21" s="124">
        <v>30</v>
      </c>
      <c r="D21" s="124" t="s">
        <v>16</v>
      </c>
      <c r="E21" s="208"/>
      <c r="F21" s="125">
        <f t="shared" si="1"/>
        <v>0</v>
      </c>
      <c r="G21" s="125">
        <f t="shared" si="0"/>
        <v>0</v>
      </c>
    </row>
    <row r="22" spans="1:7" s="110" customFormat="1" ht="51.75" customHeight="1" x14ac:dyDescent="0.25">
      <c r="A22" s="124"/>
      <c r="B22" s="128" t="s">
        <v>42</v>
      </c>
      <c r="C22" s="124">
        <v>35</v>
      </c>
      <c r="D22" s="124" t="s">
        <v>16</v>
      </c>
      <c r="E22" s="208"/>
      <c r="F22" s="125">
        <f t="shared" si="1"/>
        <v>0</v>
      </c>
      <c r="G22" s="125">
        <f t="shared" si="0"/>
        <v>0</v>
      </c>
    </row>
    <row r="23" spans="1:7" s="110" customFormat="1" ht="51.75" customHeight="1" x14ac:dyDescent="0.25">
      <c r="A23" s="124"/>
      <c r="B23" s="128" t="s">
        <v>43</v>
      </c>
      <c r="C23" s="124">
        <v>2</v>
      </c>
      <c r="D23" s="124" t="s">
        <v>16</v>
      </c>
      <c r="E23" s="208"/>
      <c r="F23" s="125">
        <f t="shared" si="1"/>
        <v>0</v>
      </c>
      <c r="G23" s="125">
        <f t="shared" si="0"/>
        <v>0</v>
      </c>
    </row>
    <row r="24" spans="1:7" s="110" customFormat="1" ht="51.75" customHeight="1" x14ac:dyDescent="0.25">
      <c r="A24" s="124"/>
      <c r="B24" s="128" t="s">
        <v>44</v>
      </c>
      <c r="C24" s="124">
        <v>1</v>
      </c>
      <c r="D24" s="124" t="s">
        <v>16</v>
      </c>
      <c r="E24" s="208"/>
      <c r="F24" s="125">
        <f t="shared" si="1"/>
        <v>0</v>
      </c>
      <c r="G24" s="125">
        <f t="shared" si="0"/>
        <v>0</v>
      </c>
    </row>
    <row r="25" spans="1:7" s="110" customFormat="1" ht="51.75" customHeight="1" x14ac:dyDescent="0.25">
      <c r="A25" s="124"/>
      <c r="B25" s="128" t="s">
        <v>45</v>
      </c>
      <c r="C25" s="124">
        <v>390</v>
      </c>
      <c r="D25" s="124" t="s">
        <v>16</v>
      </c>
      <c r="E25" s="208"/>
      <c r="F25" s="125">
        <f t="shared" si="1"/>
        <v>0</v>
      </c>
      <c r="G25" s="125">
        <f t="shared" si="0"/>
        <v>0</v>
      </c>
    </row>
    <row r="26" spans="1:7" ht="16.5" x14ac:dyDescent="0.25">
      <c r="A26" s="129"/>
      <c r="B26" s="156" t="s">
        <v>25</v>
      </c>
      <c r="C26" s="157"/>
      <c r="D26" s="157"/>
      <c r="E26" s="157"/>
      <c r="F26" s="158"/>
      <c r="G26" s="130">
        <f>SUM(G4:G25)</f>
        <v>0</v>
      </c>
    </row>
    <row r="27" spans="1:7" ht="14.25" customHeight="1" x14ac:dyDescent="0.2">
      <c r="A27" s="159" t="s">
        <v>122</v>
      </c>
      <c r="B27" s="160"/>
      <c r="C27" s="160"/>
      <c r="D27" s="160"/>
      <c r="E27" s="160"/>
      <c r="F27" s="160"/>
      <c r="G27" s="161"/>
    </row>
    <row r="28" spans="1:7" x14ac:dyDescent="0.2">
      <c r="A28" s="162"/>
      <c r="B28" s="163"/>
      <c r="C28" s="163"/>
      <c r="D28" s="163"/>
      <c r="E28" s="163"/>
      <c r="F28" s="163"/>
      <c r="G28" s="164"/>
    </row>
    <row r="30" spans="1:7" x14ac:dyDescent="0.2">
      <c r="C30" s="212" t="s">
        <v>129</v>
      </c>
      <c r="D30" s="212"/>
      <c r="E30" s="212"/>
      <c r="F30" s="212"/>
      <c r="G30" s="212"/>
    </row>
    <row r="31" spans="1:7" x14ac:dyDescent="0.2">
      <c r="B31" s="109" t="s">
        <v>128</v>
      </c>
    </row>
    <row r="32" spans="1:7" ht="15" x14ac:dyDescent="0.25">
      <c r="B32" s="210" t="s">
        <v>126</v>
      </c>
    </row>
    <row r="33" spans="2:2" x14ac:dyDescent="0.2">
      <c r="B33" s="109" t="s">
        <v>127</v>
      </c>
    </row>
  </sheetData>
  <mergeCells count="5">
    <mergeCell ref="A1:F1"/>
    <mergeCell ref="A2:F2"/>
    <mergeCell ref="B26:F26"/>
    <mergeCell ref="A27:G28"/>
    <mergeCell ref="C30:G30"/>
  </mergeCells>
  <pageMargins left="0.511811024" right="0.511811024" top="0.78740157499999996" bottom="0.78740157499999996" header="0.31496062000000002" footer="0.31496062000000002"/>
  <pageSetup paperSize="9" scale="9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8" shapeId="3073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38100</xdr:rowOff>
              </from>
              <to>
                <xdr:col>1</xdr:col>
                <xdr:colOff>1352550</xdr:colOff>
                <xdr:row>0</xdr:row>
                <xdr:rowOff>1019175</xdr:rowOff>
              </to>
            </anchor>
          </objectPr>
        </oleObject>
      </mc:Choice>
      <mc:Fallback>
        <oleObject progId="CorelDraw.Graphic.18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view="pageBreakPreview" topLeftCell="A12" zoomScaleNormal="100" zoomScaleSheetLayoutView="100" workbookViewId="0">
      <selection activeCell="B4" sqref="B4"/>
    </sheetView>
  </sheetViews>
  <sheetFormatPr defaultRowHeight="14.25" x14ac:dyDescent="0.2"/>
  <cols>
    <col min="1" max="1" width="6.42578125" style="109" bestFit="1" customWidth="1"/>
    <col min="2" max="2" width="78.42578125" style="109" customWidth="1"/>
    <col min="3" max="4" width="8.5703125" style="109" customWidth="1"/>
    <col min="5" max="5" width="13.7109375" style="109" bestFit="1" customWidth="1"/>
    <col min="6" max="6" width="12.42578125" style="109" bestFit="1" customWidth="1"/>
    <col min="7" max="7" width="16" style="110" bestFit="1" customWidth="1"/>
    <col min="8" max="16384" width="9.140625" style="109"/>
  </cols>
  <sheetData>
    <row r="1" spans="1:9" ht="84.95" customHeight="1" x14ac:dyDescent="0.2">
      <c r="A1" s="150" t="s">
        <v>123</v>
      </c>
      <c r="B1" s="151"/>
      <c r="C1" s="151"/>
      <c r="D1" s="151"/>
      <c r="E1" s="151"/>
      <c r="F1" s="152"/>
      <c r="G1" s="118">
        <f ca="1">TODAY()</f>
        <v>44068</v>
      </c>
    </row>
    <row r="2" spans="1:9" ht="15" x14ac:dyDescent="0.2">
      <c r="A2" s="153" t="s">
        <v>18</v>
      </c>
      <c r="B2" s="154"/>
      <c r="C2" s="154"/>
      <c r="D2" s="154"/>
      <c r="E2" s="154"/>
      <c r="F2" s="155"/>
      <c r="G2" s="119" t="s">
        <v>17</v>
      </c>
    </row>
    <row r="3" spans="1:9" x14ac:dyDescent="0.2">
      <c r="A3" s="120" t="s">
        <v>0</v>
      </c>
      <c r="B3" s="121" t="s">
        <v>1</v>
      </c>
      <c r="C3" s="122" t="s">
        <v>3</v>
      </c>
      <c r="D3" s="120" t="s">
        <v>2</v>
      </c>
      <c r="E3" s="122" t="s">
        <v>26</v>
      </c>
      <c r="F3" s="122" t="s">
        <v>27</v>
      </c>
      <c r="G3" s="123">
        <v>0.26690000000000003</v>
      </c>
    </row>
    <row r="4" spans="1:9" s="110" customFormat="1" ht="51.75" customHeight="1" x14ac:dyDescent="0.25">
      <c r="A4" s="124"/>
      <c r="B4" s="126" t="s">
        <v>46</v>
      </c>
      <c r="C4" s="124">
        <v>1</v>
      </c>
      <c r="D4" s="124" t="s">
        <v>14</v>
      </c>
      <c r="E4" s="208"/>
      <c r="F4" s="125">
        <f>E4*C4</f>
        <v>0</v>
      </c>
      <c r="G4" s="125">
        <f>(F4*G$3)+F4</f>
        <v>0</v>
      </c>
    </row>
    <row r="5" spans="1:9" s="110" customFormat="1" ht="51.75" customHeight="1" x14ac:dyDescent="0.25">
      <c r="A5" s="124"/>
      <c r="B5" s="126" t="s">
        <v>47</v>
      </c>
      <c r="C5" s="124">
        <v>2</v>
      </c>
      <c r="D5" s="124" t="s">
        <v>14</v>
      </c>
      <c r="E5" s="208"/>
      <c r="F5" s="125">
        <f t="shared" ref="F5:F14" si="0">E5*C5</f>
        <v>0</v>
      </c>
      <c r="G5" s="125">
        <f>(F5*G$3)+F5</f>
        <v>0</v>
      </c>
      <c r="I5" s="127"/>
    </row>
    <row r="6" spans="1:9" s="110" customFormat="1" ht="51.75" hidden="1" customHeight="1" x14ac:dyDescent="0.25">
      <c r="A6" s="124"/>
      <c r="B6" s="126" t="s">
        <v>48</v>
      </c>
      <c r="C6" s="124">
        <v>0</v>
      </c>
      <c r="D6" s="124" t="s">
        <v>14</v>
      </c>
      <c r="E6" s="208"/>
      <c r="F6" s="125">
        <f t="shared" si="0"/>
        <v>0</v>
      </c>
      <c r="G6" s="125">
        <f t="shared" ref="G6:G9" si="1">(F6*G$3)+F6</f>
        <v>0</v>
      </c>
    </row>
    <row r="7" spans="1:9" s="110" customFormat="1" ht="51.75" hidden="1" customHeight="1" x14ac:dyDescent="0.25">
      <c r="A7" s="124"/>
      <c r="B7" s="126" t="s">
        <v>49</v>
      </c>
      <c r="C7" s="124">
        <v>0</v>
      </c>
      <c r="D7" s="124" t="s">
        <v>14</v>
      </c>
      <c r="E7" s="208"/>
      <c r="F7" s="125">
        <f t="shared" si="0"/>
        <v>0</v>
      </c>
      <c r="G7" s="125">
        <f t="shared" si="1"/>
        <v>0</v>
      </c>
    </row>
    <row r="8" spans="1:9" s="110" customFormat="1" ht="51.75" hidden="1" customHeight="1" x14ac:dyDescent="0.25">
      <c r="A8" s="124"/>
      <c r="B8" s="126" t="s">
        <v>50</v>
      </c>
      <c r="C8" s="124">
        <v>0</v>
      </c>
      <c r="D8" s="124" t="s">
        <v>14</v>
      </c>
      <c r="E8" s="208"/>
      <c r="F8" s="125">
        <f t="shared" si="0"/>
        <v>0</v>
      </c>
      <c r="G8" s="125">
        <f t="shared" si="1"/>
        <v>0</v>
      </c>
    </row>
    <row r="9" spans="1:9" s="110" customFormat="1" ht="51.75" customHeight="1" x14ac:dyDescent="0.25">
      <c r="A9" s="124"/>
      <c r="B9" s="126" t="s">
        <v>51</v>
      </c>
      <c r="C9" s="124">
        <v>1</v>
      </c>
      <c r="D9" s="124" t="s">
        <v>14</v>
      </c>
      <c r="E9" s="208"/>
      <c r="F9" s="125">
        <f t="shared" si="0"/>
        <v>0</v>
      </c>
      <c r="G9" s="125">
        <f t="shared" si="1"/>
        <v>0</v>
      </c>
    </row>
    <row r="10" spans="1:9" s="110" customFormat="1" ht="51.75" customHeight="1" x14ac:dyDescent="0.25">
      <c r="A10" s="124"/>
      <c r="B10" s="126" t="s">
        <v>52</v>
      </c>
      <c r="C10" s="124">
        <v>25</v>
      </c>
      <c r="D10" s="124" t="s">
        <v>16</v>
      </c>
      <c r="E10" s="208"/>
      <c r="F10" s="125">
        <f t="shared" si="0"/>
        <v>0</v>
      </c>
      <c r="G10" s="125">
        <f>(F10*G$3)+F10</f>
        <v>0</v>
      </c>
    </row>
    <row r="11" spans="1:9" s="110" customFormat="1" ht="51.75" customHeight="1" x14ac:dyDescent="0.25">
      <c r="A11" s="124"/>
      <c r="B11" s="128" t="s">
        <v>53</v>
      </c>
      <c r="C11" s="124">
        <v>30</v>
      </c>
      <c r="D11" s="124" t="s">
        <v>16</v>
      </c>
      <c r="E11" s="208"/>
      <c r="F11" s="125">
        <f t="shared" si="0"/>
        <v>0</v>
      </c>
      <c r="G11" s="125">
        <f>(F11*G$3)+F11</f>
        <v>0</v>
      </c>
    </row>
    <row r="12" spans="1:9" s="110" customFormat="1" ht="51.75" customHeight="1" x14ac:dyDescent="0.25">
      <c r="A12" s="124"/>
      <c r="B12" s="128" t="s">
        <v>54</v>
      </c>
      <c r="C12" s="124">
        <v>15</v>
      </c>
      <c r="D12" s="124" t="s">
        <v>16</v>
      </c>
      <c r="E12" s="208"/>
      <c r="F12" s="125">
        <f t="shared" si="0"/>
        <v>0</v>
      </c>
      <c r="G12" s="125">
        <f t="shared" ref="G12:G14" si="2">(F12*G$3)+F12</f>
        <v>0</v>
      </c>
    </row>
    <row r="13" spans="1:9" s="110" customFormat="1" ht="51.75" customHeight="1" x14ac:dyDescent="0.25">
      <c r="A13" s="124"/>
      <c r="B13" s="126" t="s">
        <v>55</v>
      </c>
      <c r="C13" s="124">
        <v>1</v>
      </c>
      <c r="D13" s="124" t="s">
        <v>15</v>
      </c>
      <c r="E13" s="208"/>
      <c r="F13" s="125">
        <f t="shared" si="0"/>
        <v>0</v>
      </c>
      <c r="G13" s="125">
        <f t="shared" si="2"/>
        <v>0</v>
      </c>
    </row>
    <row r="14" spans="1:9" s="110" customFormat="1" ht="51.75" customHeight="1" x14ac:dyDescent="0.25">
      <c r="A14" s="124"/>
      <c r="B14" s="128" t="s">
        <v>56</v>
      </c>
      <c r="C14" s="124">
        <v>1</v>
      </c>
      <c r="D14" s="124" t="s">
        <v>15</v>
      </c>
      <c r="E14" s="208"/>
      <c r="F14" s="125">
        <f t="shared" si="0"/>
        <v>0</v>
      </c>
      <c r="G14" s="125">
        <f t="shared" si="2"/>
        <v>0</v>
      </c>
    </row>
    <row r="15" spans="1:9" ht="16.5" x14ac:dyDescent="0.25">
      <c r="A15" s="129"/>
      <c r="B15" s="156" t="s">
        <v>25</v>
      </c>
      <c r="C15" s="157"/>
      <c r="D15" s="157"/>
      <c r="E15" s="157"/>
      <c r="F15" s="158"/>
      <c r="G15" s="130">
        <f>SUM(G4:G14)</f>
        <v>0</v>
      </c>
    </row>
    <row r="16" spans="1:9" ht="14.25" customHeight="1" x14ac:dyDescent="0.2">
      <c r="A16" s="159" t="s">
        <v>122</v>
      </c>
      <c r="B16" s="160"/>
      <c r="C16" s="160"/>
      <c r="D16" s="160"/>
      <c r="E16" s="160"/>
      <c r="F16" s="160"/>
      <c r="G16" s="161"/>
    </row>
    <row r="17" spans="1:7" x14ac:dyDescent="0.2">
      <c r="A17" s="162"/>
      <c r="B17" s="163"/>
      <c r="C17" s="163"/>
      <c r="D17" s="163"/>
      <c r="E17" s="163"/>
      <c r="F17" s="163"/>
      <c r="G17" s="164"/>
    </row>
    <row r="19" spans="1:7" x14ac:dyDescent="0.2">
      <c r="C19" s="212" t="str">
        <f>ETE!C30</f>
        <v>Presidente Olegário-MG, 25 de agosto de 2020</v>
      </c>
      <c r="D19" s="212"/>
      <c r="E19" s="212"/>
      <c r="F19" s="212"/>
      <c r="G19" s="212"/>
    </row>
    <row r="20" spans="1:7" x14ac:dyDescent="0.2">
      <c r="B20" s="109" t="s">
        <v>121</v>
      </c>
    </row>
    <row r="21" spans="1:7" ht="15" x14ac:dyDescent="0.25">
      <c r="B21" s="210" t="str">
        <f>ETE!B32</f>
        <v>EMPRESA</v>
      </c>
    </row>
    <row r="22" spans="1:7" x14ac:dyDescent="0.2">
      <c r="B22" s="109" t="str">
        <f>ETE!B33</f>
        <v>CNPJ:</v>
      </c>
    </row>
  </sheetData>
  <mergeCells count="5">
    <mergeCell ref="A1:F1"/>
    <mergeCell ref="A2:F2"/>
    <mergeCell ref="B15:F15"/>
    <mergeCell ref="A16:G17"/>
    <mergeCell ref="C19:G19"/>
  </mergeCells>
  <pageMargins left="0.7" right="0.7" top="0.75" bottom="0.75" header="0.3" footer="0.3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8" shapeId="2050" r:id="rId4">
          <objectPr defaultSize="0" autoPict="0" r:id="rId5">
            <anchor moveWithCells="1">
              <from>
                <xdr:col>1</xdr:col>
                <xdr:colOff>247650</xdr:colOff>
                <xdr:row>0</xdr:row>
                <xdr:rowOff>57150</xdr:rowOff>
              </from>
              <to>
                <xdr:col>1</xdr:col>
                <xdr:colOff>1495425</xdr:colOff>
                <xdr:row>0</xdr:row>
                <xdr:rowOff>1038225</xdr:rowOff>
              </to>
            </anchor>
          </objectPr>
        </oleObject>
      </mc:Choice>
      <mc:Fallback>
        <oleObject progId="CorelDraw.Graphic.18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"/>
  <sheetViews>
    <sheetView view="pageBreakPreview" topLeftCell="A4" zoomScaleNormal="100" zoomScaleSheetLayoutView="100" workbookViewId="0">
      <selection sqref="A1:F3"/>
    </sheetView>
  </sheetViews>
  <sheetFormatPr defaultRowHeight="15" x14ac:dyDescent="0.25"/>
  <cols>
    <col min="3" max="3" width="36.5703125" customWidth="1"/>
    <col min="4" max="4" width="10" bestFit="1" customWidth="1"/>
    <col min="5" max="5" width="11.42578125" customWidth="1"/>
    <col min="7" max="7" width="0.28515625" customWidth="1"/>
    <col min="8" max="8" width="0.140625" customWidth="1"/>
    <col min="9" max="9" width="38.28515625" hidden="1" customWidth="1"/>
    <col min="10" max="10" width="8" hidden="1" customWidth="1"/>
    <col min="11" max="12" width="8.85546875" hidden="1" customWidth="1"/>
    <col min="13" max="13" width="1.7109375" hidden="1" customWidth="1"/>
    <col min="14" max="15" width="8.85546875" hidden="1" customWidth="1"/>
  </cols>
  <sheetData>
    <row r="1" spans="1:15" ht="27.95" customHeight="1" x14ac:dyDescent="0.25">
      <c r="A1" s="165" t="s">
        <v>118</v>
      </c>
      <c r="B1" s="166"/>
      <c r="C1" s="166"/>
      <c r="D1" s="166"/>
      <c r="E1" s="166"/>
      <c r="F1" s="166"/>
      <c r="G1" s="218"/>
      <c r="H1" s="218"/>
      <c r="I1" s="218"/>
      <c r="J1" s="218"/>
      <c r="K1" s="218"/>
      <c r="L1" s="218"/>
      <c r="M1" s="218"/>
      <c r="N1" s="218"/>
      <c r="O1" s="219"/>
    </row>
    <row r="2" spans="1:15" ht="27.95" customHeight="1" x14ac:dyDescent="0.25">
      <c r="A2" s="168"/>
      <c r="B2" s="169"/>
      <c r="C2" s="169"/>
      <c r="D2" s="169"/>
      <c r="E2" s="169"/>
      <c r="F2" s="169"/>
      <c r="G2" s="220"/>
      <c r="H2" s="220"/>
      <c r="I2" s="220"/>
      <c r="J2" s="220"/>
      <c r="K2" s="220"/>
      <c r="L2" s="220"/>
      <c r="M2" s="220"/>
      <c r="N2" s="220"/>
      <c r="O2" s="221"/>
    </row>
    <row r="3" spans="1:15" ht="27.95" customHeight="1" thickBot="1" x14ac:dyDescent="0.3">
      <c r="A3" s="171"/>
      <c r="B3" s="172"/>
      <c r="C3" s="172"/>
      <c r="D3" s="172"/>
      <c r="E3" s="172"/>
      <c r="F3" s="172"/>
      <c r="G3" s="222"/>
      <c r="H3" s="222"/>
      <c r="I3" s="222"/>
      <c r="J3" s="222"/>
      <c r="K3" s="222"/>
      <c r="L3" s="222"/>
      <c r="M3" s="222"/>
      <c r="N3" s="222"/>
      <c r="O3" s="223"/>
    </row>
    <row r="4" spans="1:15" ht="15.75" thickBot="1" x14ac:dyDescent="0.3"/>
    <row r="5" spans="1:15" x14ac:dyDescent="0.25">
      <c r="B5" s="1" t="s">
        <v>65</v>
      </c>
      <c r="C5" s="1"/>
      <c r="D5" s="2"/>
      <c r="E5" s="2"/>
      <c r="M5" s="3"/>
      <c r="N5" s="4"/>
    </row>
    <row r="6" spans="1:15" ht="15.75" thickBot="1" x14ac:dyDescent="0.3"/>
    <row r="7" spans="1:15" x14ac:dyDescent="0.25">
      <c r="A7" s="5"/>
      <c r="B7" s="174" t="s">
        <v>66</v>
      </c>
      <c r="C7" s="176" t="s">
        <v>67</v>
      </c>
      <c r="D7" s="6" t="s">
        <v>7</v>
      </c>
      <c r="E7" s="7" t="s">
        <v>7</v>
      </c>
      <c r="F7" s="8"/>
      <c r="G7" s="9"/>
      <c r="M7" s="10"/>
      <c r="N7" s="11"/>
    </row>
    <row r="8" spans="1:15" ht="15.75" thickBot="1" x14ac:dyDescent="0.3">
      <c r="A8" s="5"/>
      <c r="B8" s="175"/>
      <c r="C8" s="177"/>
      <c r="D8" s="12" t="s">
        <v>68</v>
      </c>
      <c r="E8" s="13" t="s">
        <v>69</v>
      </c>
      <c r="F8" s="8"/>
      <c r="G8" s="9"/>
      <c r="M8" s="14"/>
      <c r="N8" s="15"/>
    </row>
    <row r="9" spans="1:15" x14ac:dyDescent="0.25">
      <c r="A9" s="5"/>
      <c r="B9" s="16"/>
      <c r="C9" s="17"/>
      <c r="D9" s="18"/>
      <c r="E9" s="19"/>
      <c r="F9" s="8"/>
      <c r="G9" s="9"/>
      <c r="M9" s="14"/>
      <c r="N9" s="15"/>
    </row>
    <row r="10" spans="1:15" x14ac:dyDescent="0.25">
      <c r="A10" s="5"/>
      <c r="B10" s="20">
        <v>1</v>
      </c>
      <c r="C10" s="21" t="s">
        <v>70</v>
      </c>
      <c r="D10" s="22" t="s">
        <v>71</v>
      </c>
      <c r="E10" s="23">
        <v>6.71</v>
      </c>
      <c r="F10" s="24"/>
      <c r="G10" s="25"/>
      <c r="M10" s="14"/>
      <c r="N10" s="15"/>
    </row>
    <row r="11" spans="1:15" x14ac:dyDescent="0.25">
      <c r="A11" s="5"/>
      <c r="B11" s="26" t="s">
        <v>72</v>
      </c>
      <c r="C11" s="27" t="s">
        <v>73</v>
      </c>
      <c r="D11" s="28" t="s">
        <v>71</v>
      </c>
      <c r="E11" s="29" t="s">
        <v>71</v>
      </c>
      <c r="F11" s="30"/>
      <c r="G11" s="31"/>
      <c r="M11" s="14"/>
      <c r="N11" s="15"/>
    </row>
    <row r="12" spans="1:15" x14ac:dyDescent="0.25">
      <c r="A12" s="5"/>
      <c r="B12" s="26" t="s">
        <v>74</v>
      </c>
      <c r="C12" s="27" t="s">
        <v>75</v>
      </c>
      <c r="D12" s="28" t="s">
        <v>71</v>
      </c>
      <c r="E12" s="29" t="s">
        <v>71</v>
      </c>
      <c r="F12" s="30"/>
      <c r="G12" s="31"/>
      <c r="M12" s="14"/>
      <c r="N12" s="15"/>
    </row>
    <row r="13" spans="1:15" x14ac:dyDescent="0.25">
      <c r="A13" s="5"/>
      <c r="B13" s="26" t="s">
        <v>76</v>
      </c>
      <c r="C13" s="27" t="s">
        <v>77</v>
      </c>
      <c r="D13" s="28" t="s">
        <v>71</v>
      </c>
      <c r="E13" s="29" t="s">
        <v>71</v>
      </c>
      <c r="F13" s="30"/>
      <c r="G13" s="31"/>
      <c r="M13" s="14"/>
      <c r="N13" s="15"/>
    </row>
    <row r="14" spans="1:15" x14ac:dyDescent="0.25">
      <c r="A14" s="5"/>
      <c r="B14" s="32" t="s">
        <v>71</v>
      </c>
      <c r="C14" s="27" t="s">
        <v>71</v>
      </c>
      <c r="D14" s="28" t="s">
        <v>71</v>
      </c>
      <c r="E14" s="29" t="s">
        <v>71</v>
      </c>
      <c r="F14" s="30"/>
      <c r="G14" s="31"/>
      <c r="M14" s="14"/>
      <c r="N14" s="15"/>
    </row>
    <row r="15" spans="1:15" x14ac:dyDescent="0.25">
      <c r="A15" s="5"/>
      <c r="B15" s="20">
        <v>2</v>
      </c>
      <c r="C15" s="21" t="s">
        <v>78</v>
      </c>
      <c r="D15" s="33">
        <f>SUM(D16:D18)</f>
        <v>6.65</v>
      </c>
      <c r="E15" s="34"/>
      <c r="F15" s="30"/>
      <c r="G15" s="25"/>
      <c r="M15" s="14"/>
      <c r="N15" s="15"/>
    </row>
    <row r="16" spans="1:15" x14ac:dyDescent="0.25">
      <c r="A16" s="5"/>
      <c r="B16" s="35" t="s">
        <v>79</v>
      </c>
      <c r="C16" s="36" t="s">
        <v>80</v>
      </c>
      <c r="D16" s="28">
        <v>3</v>
      </c>
      <c r="E16" s="29"/>
      <c r="F16" s="30"/>
      <c r="G16" s="31"/>
      <c r="M16" s="14"/>
      <c r="N16" s="15"/>
    </row>
    <row r="17" spans="1:14" ht="15.75" thickBot="1" x14ac:dyDescent="0.3">
      <c r="A17" s="5"/>
      <c r="B17" s="35" t="s">
        <v>81</v>
      </c>
      <c r="C17" s="27" t="s">
        <v>82</v>
      </c>
      <c r="D17" s="28">
        <v>0.65</v>
      </c>
      <c r="E17" s="29"/>
      <c r="F17" s="30"/>
      <c r="G17" s="31"/>
      <c r="M17" s="37"/>
      <c r="N17" s="38"/>
    </row>
    <row r="18" spans="1:14" x14ac:dyDescent="0.25">
      <c r="A18" s="5"/>
      <c r="B18" s="35" t="s">
        <v>83</v>
      </c>
      <c r="C18" s="27" t="s">
        <v>84</v>
      </c>
      <c r="D18" s="39">
        <v>3</v>
      </c>
      <c r="E18" s="29"/>
      <c r="F18" s="30"/>
      <c r="G18" s="40"/>
    </row>
    <row r="19" spans="1:14" x14ac:dyDescent="0.25">
      <c r="A19" s="5"/>
      <c r="B19" s="32"/>
      <c r="C19" s="27"/>
      <c r="D19" s="28"/>
      <c r="E19" s="29"/>
      <c r="F19" s="30"/>
      <c r="G19" s="25"/>
    </row>
    <row r="20" spans="1:14" x14ac:dyDescent="0.25">
      <c r="A20" s="5"/>
      <c r="B20" s="20">
        <v>3</v>
      </c>
      <c r="C20" s="21" t="s">
        <v>85</v>
      </c>
      <c r="D20" s="41" t="s">
        <v>71</v>
      </c>
      <c r="E20" s="34">
        <f>SUM(E21:E23)</f>
        <v>2.0699999999999998</v>
      </c>
      <c r="F20" s="30"/>
      <c r="G20" s="25"/>
    </row>
    <row r="21" spans="1:14" x14ac:dyDescent="0.25">
      <c r="A21" s="5"/>
      <c r="B21" s="35" t="s">
        <v>86</v>
      </c>
      <c r="C21" s="27" t="s">
        <v>87</v>
      </c>
      <c r="D21" s="28"/>
      <c r="E21" s="29">
        <v>0.4</v>
      </c>
      <c r="F21" s="30"/>
      <c r="G21" s="25"/>
    </row>
    <row r="22" spans="1:14" x14ac:dyDescent="0.25">
      <c r="A22" s="5"/>
      <c r="B22" s="35" t="s">
        <v>88</v>
      </c>
      <c r="C22" s="27" t="s">
        <v>89</v>
      </c>
      <c r="D22" s="28"/>
      <c r="E22" s="29">
        <v>1.27</v>
      </c>
      <c r="F22" s="30"/>
      <c r="G22" s="25"/>
    </row>
    <row r="23" spans="1:14" x14ac:dyDescent="0.25">
      <c r="A23" s="5"/>
      <c r="B23" s="35" t="s">
        <v>88</v>
      </c>
      <c r="C23" s="27" t="s">
        <v>90</v>
      </c>
      <c r="D23" s="28"/>
      <c r="E23" s="29">
        <v>0.4</v>
      </c>
      <c r="F23" s="30"/>
      <c r="G23" s="25"/>
    </row>
    <row r="24" spans="1:14" x14ac:dyDescent="0.25">
      <c r="A24" s="5"/>
      <c r="B24" s="32"/>
      <c r="C24" s="42"/>
      <c r="D24" s="28"/>
      <c r="E24" s="29"/>
      <c r="F24" s="30"/>
      <c r="G24" s="25"/>
    </row>
    <row r="25" spans="1:14" x14ac:dyDescent="0.25">
      <c r="A25" s="5"/>
      <c r="B25" s="20">
        <v>4</v>
      </c>
      <c r="C25" s="21" t="s">
        <v>91</v>
      </c>
      <c r="D25" s="41" t="s">
        <v>71</v>
      </c>
      <c r="E25" s="34">
        <v>1.23</v>
      </c>
      <c r="F25" s="30"/>
      <c r="G25" s="25"/>
    </row>
    <row r="26" spans="1:14" x14ac:dyDescent="0.25">
      <c r="A26" s="5"/>
      <c r="B26" s="32"/>
      <c r="C26" s="27"/>
      <c r="D26" s="28"/>
      <c r="E26" s="29"/>
      <c r="F26" s="30"/>
      <c r="G26" s="25"/>
    </row>
    <row r="27" spans="1:14" x14ac:dyDescent="0.25">
      <c r="A27" s="5"/>
      <c r="B27" s="20">
        <v>5</v>
      </c>
      <c r="C27" s="21" t="s">
        <v>92</v>
      </c>
      <c r="D27" s="43"/>
      <c r="E27" s="34">
        <v>7.4</v>
      </c>
      <c r="F27" s="30"/>
      <c r="G27" s="25"/>
    </row>
    <row r="28" spans="1:14" ht="15.75" thickBot="1" x14ac:dyDescent="0.3">
      <c r="A28" s="5"/>
      <c r="B28" s="32"/>
      <c r="C28" s="27"/>
      <c r="D28" s="44"/>
      <c r="E28" s="45"/>
      <c r="F28" s="30"/>
      <c r="G28" s="31"/>
    </row>
    <row r="29" spans="1:14" ht="15.75" thickBot="1" x14ac:dyDescent="0.3">
      <c r="A29" s="5"/>
      <c r="B29" s="46" t="s">
        <v>71</v>
      </c>
      <c r="C29" s="47" t="s">
        <v>93</v>
      </c>
      <c r="D29" s="48" t="s">
        <v>71</v>
      </c>
      <c r="E29" s="49">
        <f>ROUND((((1+(E10%+E21%+E22%+E23%))*(1+E25%)*(1+E27%)/(1-D15%))-(1))*100,2)</f>
        <v>26.69</v>
      </c>
      <c r="F29" s="50"/>
      <c r="G29" s="25"/>
    </row>
    <row r="30" spans="1:14" x14ac:dyDescent="0.25">
      <c r="A30" s="5"/>
      <c r="B30" s="5"/>
      <c r="C30" s="5"/>
      <c r="D30" s="5"/>
      <c r="E30" s="5"/>
      <c r="F30" s="5"/>
      <c r="G30" s="5"/>
    </row>
    <row r="31" spans="1:14" ht="18" x14ac:dyDescent="0.25">
      <c r="A31" s="5"/>
      <c r="B31" s="178" t="s">
        <v>94</v>
      </c>
      <c r="C31" s="178"/>
      <c r="D31" s="51">
        <v>26.69</v>
      </c>
      <c r="E31" s="5"/>
      <c r="F31" s="5"/>
      <c r="G31" s="5"/>
    </row>
    <row r="32" spans="1:14" x14ac:dyDescent="0.25">
      <c r="A32" s="5"/>
      <c r="B32" s="179" t="s">
        <v>71</v>
      </c>
      <c r="C32" s="179"/>
      <c r="D32" s="5"/>
      <c r="E32" s="5"/>
      <c r="F32" s="5"/>
      <c r="G32" s="5"/>
    </row>
    <row r="33" spans="1:7" ht="15.75" x14ac:dyDescent="0.25">
      <c r="A33" s="5"/>
      <c r="B33" s="52" t="s">
        <v>95</v>
      </c>
      <c r="C33" s="5"/>
      <c r="D33" s="5"/>
      <c r="E33" s="5"/>
      <c r="F33" s="5"/>
      <c r="G33" s="5"/>
    </row>
    <row r="34" spans="1:7" s="109" customFormat="1" ht="14.25" x14ac:dyDescent="0.2">
      <c r="G34" s="110"/>
    </row>
    <row r="35" spans="1:7" s="109" customFormat="1" ht="15" customHeight="1" x14ac:dyDescent="0.2">
      <c r="C35" s="212" t="str">
        <f>ETE!C30</f>
        <v>Presidente Olegário-MG, 25 de agosto de 2020</v>
      </c>
      <c r="D35" s="212"/>
      <c r="E35" s="212"/>
      <c r="F35" s="212"/>
      <c r="G35" s="110"/>
    </row>
    <row r="36" spans="1:7" s="109" customFormat="1" ht="15" customHeight="1" x14ac:dyDescent="0.2">
      <c r="C36" s="211"/>
      <c r="D36" s="211"/>
      <c r="E36" s="211"/>
      <c r="F36" s="211"/>
      <c r="G36" s="110"/>
    </row>
    <row r="37" spans="1:7" s="109" customFormat="1" ht="15" customHeight="1" x14ac:dyDescent="0.2">
      <c r="C37" s="211"/>
      <c r="D37" s="211"/>
      <c r="E37" s="211"/>
      <c r="F37" s="211"/>
      <c r="G37" s="110"/>
    </row>
    <row r="38" spans="1:7" s="109" customFormat="1" ht="14.25" x14ac:dyDescent="0.2">
      <c r="B38" s="109" t="s">
        <v>121</v>
      </c>
      <c r="G38" s="110"/>
    </row>
    <row r="39" spans="1:7" s="109" customFormat="1" x14ac:dyDescent="0.25">
      <c r="B39" s="213" t="str">
        <f>ETE!B32</f>
        <v>EMPRESA</v>
      </c>
      <c r="C39" s="213"/>
      <c r="G39" s="110"/>
    </row>
    <row r="40" spans="1:7" s="109" customFormat="1" ht="14.25" x14ac:dyDescent="0.2">
      <c r="B40" s="214" t="str">
        <f>ETE!B33</f>
        <v>CNPJ:</v>
      </c>
      <c r="C40" s="214"/>
      <c r="G40" s="110"/>
    </row>
  </sheetData>
  <mergeCells count="8">
    <mergeCell ref="B39:C39"/>
    <mergeCell ref="B40:C40"/>
    <mergeCell ref="C35:F35"/>
    <mergeCell ref="A1:F3"/>
    <mergeCell ref="B7:B8"/>
    <mergeCell ref="C7:C8"/>
    <mergeCell ref="B31:C31"/>
    <mergeCell ref="B32:C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4097" r:id="rId4">
          <objectPr defaultSize="0" autoPict="0" r:id="rId5">
            <anchor moveWithCells="1">
              <from>
                <xdr:col>0</xdr:col>
                <xdr:colOff>266700</xdr:colOff>
                <xdr:row>0</xdr:row>
                <xdr:rowOff>38100</xdr:rowOff>
              </from>
              <to>
                <xdr:col>2</xdr:col>
                <xdr:colOff>295275</xdr:colOff>
                <xdr:row>2</xdr:row>
                <xdr:rowOff>314325</xdr:rowOff>
              </to>
            </anchor>
          </objectPr>
        </oleObject>
      </mc:Choice>
      <mc:Fallback>
        <oleObject progId="CorelDraw.Graphic.1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8.85546875" customWidth="1"/>
    <col min="2" max="2" width="11.85546875" customWidth="1"/>
    <col min="3" max="3" width="12.5703125" customWidth="1"/>
    <col min="4" max="4" width="11.85546875" customWidth="1"/>
    <col min="5" max="5" width="14.7109375" customWidth="1"/>
    <col min="6" max="6" width="11.7109375" customWidth="1"/>
    <col min="8" max="8" width="8.7109375" customWidth="1"/>
    <col min="9" max="15" width="8.85546875" hidden="1" customWidth="1"/>
  </cols>
  <sheetData>
    <row r="1" spans="1:15" x14ac:dyDescent="0.25">
      <c r="A1" s="165" t="s">
        <v>119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7"/>
    </row>
    <row r="2" spans="1:15" x14ac:dyDescent="0.25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70"/>
    </row>
    <row r="3" spans="1:15" ht="15.75" thickBot="1" x14ac:dyDescent="0.3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</row>
    <row r="4" spans="1:15" ht="15.75" thickBot="1" x14ac:dyDescent="0.3"/>
    <row r="5" spans="1:15" x14ac:dyDescent="0.25">
      <c r="C5" s="53" t="s">
        <v>96</v>
      </c>
      <c r="D5" s="3"/>
      <c r="E5" s="3"/>
      <c r="F5" s="3"/>
    </row>
    <row r="6" spans="1:15" ht="15.75" thickBot="1" x14ac:dyDescent="0.3"/>
    <row r="7" spans="1:15" x14ac:dyDescent="0.25">
      <c r="C7" s="54"/>
      <c r="D7" s="10"/>
      <c r="E7" s="10"/>
      <c r="F7" s="11"/>
    </row>
    <row r="8" spans="1:15" x14ac:dyDescent="0.25">
      <c r="C8" s="55"/>
      <c r="D8" s="14"/>
      <c r="E8" s="14"/>
      <c r="F8" s="15"/>
    </row>
    <row r="9" spans="1:15" x14ac:dyDescent="0.25">
      <c r="C9" s="55"/>
      <c r="D9" s="14"/>
      <c r="E9" s="14"/>
      <c r="F9" s="15"/>
    </row>
    <row r="10" spans="1:15" x14ac:dyDescent="0.25">
      <c r="C10" s="55"/>
      <c r="D10" s="14"/>
      <c r="E10" s="14"/>
      <c r="F10" s="15"/>
    </row>
    <row r="11" spans="1:15" x14ac:dyDescent="0.25">
      <c r="C11" s="56" t="s">
        <v>97</v>
      </c>
      <c r="D11" s="14"/>
      <c r="E11" s="14"/>
      <c r="F11" s="15"/>
    </row>
    <row r="12" spans="1:15" x14ac:dyDescent="0.25">
      <c r="C12" s="56" t="s">
        <v>98</v>
      </c>
      <c r="D12" s="14"/>
      <c r="E12" s="14"/>
      <c r="F12" s="15"/>
    </row>
    <row r="13" spans="1:15" x14ac:dyDescent="0.25">
      <c r="C13" s="56" t="s">
        <v>99</v>
      </c>
      <c r="D13" s="14"/>
      <c r="E13" s="14"/>
      <c r="F13" s="15"/>
    </row>
    <row r="14" spans="1:15" x14ac:dyDescent="0.25">
      <c r="C14" s="56" t="s">
        <v>100</v>
      </c>
      <c r="D14" s="14"/>
      <c r="E14" s="14"/>
      <c r="F14" s="15"/>
    </row>
    <row r="15" spans="1:15" x14ac:dyDescent="0.25">
      <c r="C15" s="56" t="s">
        <v>101</v>
      </c>
      <c r="D15" s="14"/>
      <c r="E15" s="14"/>
      <c r="F15" s="15"/>
    </row>
    <row r="16" spans="1:15" x14ac:dyDescent="0.25">
      <c r="C16" s="56" t="s">
        <v>102</v>
      </c>
      <c r="D16" s="14"/>
      <c r="E16" s="14"/>
      <c r="F16" s="15"/>
    </row>
    <row r="17" spans="1:8" ht="15.75" thickBot="1" x14ac:dyDescent="0.3">
      <c r="C17" s="57" t="s">
        <v>103</v>
      </c>
      <c r="D17" s="37"/>
      <c r="E17" s="37"/>
      <c r="F17" s="38"/>
    </row>
    <row r="18" spans="1:8" ht="15.75" thickBot="1" x14ac:dyDescent="0.3"/>
    <row r="19" spans="1:8" x14ac:dyDescent="0.25">
      <c r="A19" s="5"/>
      <c r="B19" s="180" t="s">
        <v>104</v>
      </c>
      <c r="C19" s="181"/>
      <c r="D19" s="181"/>
      <c r="E19" s="181"/>
      <c r="F19" s="181"/>
      <c r="G19" s="182"/>
    </row>
    <row r="20" spans="1:8" ht="15.75" thickBot="1" x14ac:dyDescent="0.3">
      <c r="B20" s="183"/>
      <c r="C20" s="184"/>
      <c r="D20" s="184"/>
      <c r="E20" s="184"/>
      <c r="F20" s="184"/>
      <c r="G20" s="185"/>
    </row>
    <row r="22" spans="1:8" x14ac:dyDescent="0.25">
      <c r="D22" s="217"/>
      <c r="E22" s="216" t="str">
        <f>ETE!C30</f>
        <v>Presidente Olegário-MG, 25 de agosto de 2020</v>
      </c>
      <c r="F22" s="216"/>
      <c r="G22" s="216"/>
      <c r="H22" s="216"/>
    </row>
    <row r="23" spans="1:8" s="109" customFormat="1" ht="14.25" x14ac:dyDescent="0.2">
      <c r="G23" s="110"/>
    </row>
    <row r="24" spans="1:8" s="109" customFormat="1" ht="14.25" x14ac:dyDescent="0.2">
      <c r="B24" s="109" t="s">
        <v>121</v>
      </c>
      <c r="G24" s="110"/>
    </row>
    <row r="25" spans="1:8" s="109" customFormat="1" x14ac:dyDescent="0.25">
      <c r="B25" s="215" t="str">
        <f>ETE!B32</f>
        <v>EMPRESA</v>
      </c>
      <c r="C25" s="215"/>
      <c r="D25" s="215"/>
      <c r="E25" s="215"/>
      <c r="G25" s="110"/>
    </row>
    <row r="26" spans="1:8" s="109" customFormat="1" ht="14.25" x14ac:dyDescent="0.2">
      <c r="B26" s="214" t="str">
        <f>ETE!B33</f>
        <v>CNPJ:</v>
      </c>
      <c r="C26" s="214"/>
      <c r="D26" s="214"/>
      <c r="E26" s="214"/>
      <c r="G26" s="110"/>
    </row>
  </sheetData>
  <mergeCells count="5">
    <mergeCell ref="A1:O3"/>
    <mergeCell ref="B19:G20"/>
    <mergeCell ref="B25:E25"/>
    <mergeCell ref="B26:E26"/>
    <mergeCell ref="E22:H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view="pageBreakPreview" zoomScale="85" zoomScaleNormal="100" zoomScaleSheetLayoutView="85" workbookViewId="0">
      <selection activeCell="F25" sqref="F25"/>
    </sheetView>
  </sheetViews>
  <sheetFormatPr defaultRowHeight="15" x14ac:dyDescent="0.25"/>
  <cols>
    <col min="1" max="1" width="2.42578125" customWidth="1"/>
    <col min="2" max="2" width="50.85546875" customWidth="1"/>
  </cols>
  <sheetData>
    <row r="2" spans="2:11" x14ac:dyDescent="0.25">
      <c r="B2" s="2" t="s">
        <v>105</v>
      </c>
      <c r="C2" s="58"/>
      <c r="D2" s="58"/>
      <c r="E2" s="58"/>
      <c r="F2" s="58"/>
      <c r="G2" s="58"/>
    </row>
    <row r="3" spans="2:11" ht="15.75" thickBot="1" x14ac:dyDescent="0.3"/>
    <row r="4" spans="2:11" ht="15.75" thickBot="1" x14ac:dyDescent="0.3">
      <c r="B4" s="195" t="s">
        <v>106</v>
      </c>
      <c r="C4" s="197" t="s">
        <v>70</v>
      </c>
      <c r="D4" s="198"/>
      <c r="E4" s="199"/>
      <c r="F4" s="197" t="s">
        <v>107</v>
      </c>
      <c r="G4" s="198"/>
      <c r="H4" s="199"/>
      <c r="I4" s="198" t="s">
        <v>89</v>
      </c>
      <c r="J4" s="198"/>
      <c r="K4" s="199"/>
    </row>
    <row r="5" spans="2:11" ht="15.75" thickBot="1" x14ac:dyDescent="0.3">
      <c r="B5" s="196"/>
      <c r="C5" s="59" t="s">
        <v>108</v>
      </c>
      <c r="D5" s="60" t="s">
        <v>109</v>
      </c>
      <c r="E5" s="61" t="s">
        <v>110</v>
      </c>
      <c r="F5" s="59" t="s">
        <v>108</v>
      </c>
      <c r="G5" s="60" t="s">
        <v>109</v>
      </c>
      <c r="H5" s="61" t="s">
        <v>110</v>
      </c>
      <c r="I5" s="59" t="s">
        <v>108</v>
      </c>
      <c r="J5" s="60" t="s">
        <v>109</v>
      </c>
      <c r="K5" s="61" t="s">
        <v>110</v>
      </c>
    </row>
    <row r="6" spans="2:11" ht="15.75" thickBot="1" x14ac:dyDescent="0.3">
      <c r="B6" s="62" t="s">
        <v>111</v>
      </c>
      <c r="C6" s="63">
        <v>0.03</v>
      </c>
      <c r="D6" s="64">
        <v>0.04</v>
      </c>
      <c r="E6" s="65">
        <v>5.5E-2</v>
      </c>
      <c r="F6" s="66">
        <v>8.0000000000000002E-3</v>
      </c>
      <c r="G6" s="64">
        <v>8.0000000000000002E-3</v>
      </c>
      <c r="H6" s="65">
        <v>0.01</v>
      </c>
      <c r="I6" s="66">
        <v>9.7000000000000003E-3</v>
      </c>
      <c r="J6" s="67">
        <v>1.2699999999999999E-2</v>
      </c>
      <c r="K6" s="65">
        <v>1.2699999999999999E-2</v>
      </c>
    </row>
    <row r="7" spans="2:11" ht="15.75" thickBot="1" x14ac:dyDescent="0.3">
      <c r="B7" s="62" t="s">
        <v>112</v>
      </c>
      <c r="C7" s="63">
        <v>3.7999999999999999E-2</v>
      </c>
      <c r="D7" s="64">
        <v>4.0099999999999997E-2</v>
      </c>
      <c r="E7" s="65">
        <v>4.6699999999999998E-2</v>
      </c>
      <c r="F7" s="66">
        <v>3.2000000000000002E-3</v>
      </c>
      <c r="G7" s="64">
        <v>4.0000000000000001E-3</v>
      </c>
      <c r="H7" s="65">
        <v>7.4000000000000003E-3</v>
      </c>
      <c r="I7" s="66">
        <v>5.0000000000000001E-3</v>
      </c>
      <c r="J7" s="67">
        <v>5.5999999999999999E-3</v>
      </c>
      <c r="K7" s="65">
        <v>9.7000000000000003E-3</v>
      </c>
    </row>
    <row r="8" spans="2:11" ht="30.75" thickBot="1" x14ac:dyDescent="0.3">
      <c r="B8" s="68" t="s">
        <v>113</v>
      </c>
      <c r="C8" s="69">
        <v>3.4299999999999997E-2</v>
      </c>
      <c r="D8" s="70">
        <v>4.9299999999999997E-2</v>
      </c>
      <c r="E8" s="71">
        <v>6.7100000000000007E-2</v>
      </c>
      <c r="F8" s="69">
        <v>2.8E-3</v>
      </c>
      <c r="G8" s="70">
        <v>4.8999999999999998E-3</v>
      </c>
      <c r="H8" s="71">
        <v>7.4999999999999997E-3</v>
      </c>
      <c r="I8" s="69">
        <v>0.01</v>
      </c>
      <c r="J8" s="70">
        <v>1.3899999999999999E-2</v>
      </c>
      <c r="K8" s="71">
        <v>1.7399999999999999E-2</v>
      </c>
    </row>
    <row r="9" spans="2:11" ht="30.75" thickBot="1" x14ac:dyDescent="0.3">
      <c r="B9" s="72" t="s">
        <v>114</v>
      </c>
      <c r="C9" s="69">
        <v>5.2900000000000003E-2</v>
      </c>
      <c r="D9" s="70">
        <v>5.9200000000000003E-2</v>
      </c>
      <c r="E9" s="71">
        <v>7.9299999999999995E-2</v>
      </c>
      <c r="F9" s="69">
        <v>2.5000000000000001E-3</v>
      </c>
      <c r="G9" s="70">
        <v>5.1000000000000004E-3</v>
      </c>
      <c r="H9" s="71">
        <v>5.5999999999999999E-3</v>
      </c>
      <c r="I9" s="69">
        <v>0.01</v>
      </c>
      <c r="J9" s="70">
        <v>1.4800000000000001E-2</v>
      </c>
      <c r="K9" s="71">
        <v>1.9699999999999999E-2</v>
      </c>
    </row>
    <row r="10" spans="2:11" ht="15.75" thickBot="1" x14ac:dyDescent="0.3">
      <c r="B10" s="62" t="s">
        <v>115</v>
      </c>
      <c r="C10" s="66">
        <v>0.04</v>
      </c>
      <c r="D10" s="64">
        <v>5.5199999999999999E-2</v>
      </c>
      <c r="E10" s="65">
        <v>7.85E-2</v>
      </c>
      <c r="F10" s="73">
        <v>0.81</v>
      </c>
      <c r="G10" s="67">
        <v>1.2200000000000001E-2</v>
      </c>
      <c r="H10" s="65">
        <v>1.9900000000000001E-2</v>
      </c>
      <c r="I10" s="66">
        <v>1.46E-2</v>
      </c>
      <c r="J10" s="67">
        <v>2.3199999999999998E-2</v>
      </c>
      <c r="K10" s="65">
        <v>3.1600000000000003E-2</v>
      </c>
    </row>
    <row r="11" spans="2:11" ht="15.75" thickBot="1" x14ac:dyDescent="0.3"/>
    <row r="12" spans="2:11" ht="15.75" thickBot="1" x14ac:dyDescent="0.3">
      <c r="B12" s="200" t="s">
        <v>106</v>
      </c>
      <c r="C12" s="201"/>
      <c r="D12" s="197" t="s">
        <v>116</v>
      </c>
      <c r="E12" s="198"/>
      <c r="F12" s="198"/>
      <c r="G12" s="197" t="s">
        <v>92</v>
      </c>
      <c r="H12" s="198"/>
      <c r="I12" s="199"/>
    </row>
    <row r="13" spans="2:11" ht="15.75" thickBot="1" x14ac:dyDescent="0.3">
      <c r="B13" s="202"/>
      <c r="C13" s="203"/>
      <c r="D13" s="74" t="s">
        <v>108</v>
      </c>
      <c r="E13" s="75" t="s">
        <v>109</v>
      </c>
      <c r="F13" s="76" t="s">
        <v>110</v>
      </c>
      <c r="G13" s="74" t="s">
        <v>108</v>
      </c>
      <c r="H13" s="75" t="s">
        <v>109</v>
      </c>
      <c r="I13" s="77" t="s">
        <v>110</v>
      </c>
    </row>
    <row r="14" spans="2:11" ht="15.75" thickBot="1" x14ac:dyDescent="0.3">
      <c r="B14" s="204" t="s">
        <v>111</v>
      </c>
      <c r="C14" s="205"/>
      <c r="D14" s="66">
        <v>5.8999999999999999E-3</v>
      </c>
      <c r="E14" s="67">
        <v>1.23E-2</v>
      </c>
      <c r="F14" s="78">
        <v>1.3899999999999999E-2</v>
      </c>
      <c r="G14" s="66">
        <v>6.1600000000000002E-2</v>
      </c>
      <c r="H14" s="67">
        <v>7.3999999999999996E-2</v>
      </c>
      <c r="I14" s="65">
        <v>8.9599999999999999E-2</v>
      </c>
    </row>
    <row r="15" spans="2:11" ht="15.75" thickBot="1" x14ac:dyDescent="0.3">
      <c r="B15" s="204" t="s">
        <v>112</v>
      </c>
      <c r="C15" s="205"/>
      <c r="D15" s="66">
        <v>1.0200000000000001E-2</v>
      </c>
      <c r="E15" s="67">
        <v>1.11E-2</v>
      </c>
      <c r="F15" s="78">
        <v>1.21E-2</v>
      </c>
      <c r="G15" s="66">
        <v>6.6400000000000001E-2</v>
      </c>
      <c r="H15" s="67">
        <v>7.2999999999999995E-2</v>
      </c>
      <c r="I15" s="65">
        <v>8.6900000000000005E-2</v>
      </c>
    </row>
    <row r="16" spans="2:11" ht="15.75" thickBot="1" x14ac:dyDescent="0.3">
      <c r="B16" s="206" t="s">
        <v>113</v>
      </c>
      <c r="C16" s="207"/>
      <c r="D16" s="69">
        <v>9.4000000000000004E-3</v>
      </c>
      <c r="E16" s="70">
        <v>9.9000000000000008E-3</v>
      </c>
      <c r="F16" s="79">
        <v>1.17E-2</v>
      </c>
      <c r="G16" s="69">
        <v>6.7400000000000002E-2</v>
      </c>
      <c r="H16" s="70">
        <v>8.0399999999999999E-2</v>
      </c>
      <c r="I16" s="71">
        <v>9.4E-2</v>
      </c>
    </row>
    <row r="17" spans="2:11" ht="15.75" thickBot="1" x14ac:dyDescent="0.3">
      <c r="B17" s="206" t="s">
        <v>114</v>
      </c>
      <c r="C17" s="207"/>
      <c r="D17" s="69">
        <v>1.01E-2</v>
      </c>
      <c r="E17" s="70">
        <v>1.0699999999999999E-2</v>
      </c>
      <c r="F17" s="79">
        <v>1.11E-2</v>
      </c>
      <c r="G17" s="69">
        <v>0.08</v>
      </c>
      <c r="H17" s="70">
        <v>8.3099999999999993E-2</v>
      </c>
      <c r="I17" s="71">
        <v>9.5100000000000004E-2</v>
      </c>
    </row>
    <row r="18" spans="2:11" ht="15.75" thickBot="1" x14ac:dyDescent="0.3">
      <c r="B18" s="204" t="s">
        <v>115</v>
      </c>
      <c r="C18" s="205"/>
      <c r="D18" s="66">
        <v>9.4000000000000004E-3</v>
      </c>
      <c r="E18" s="67">
        <v>1.0200000000000001E-2</v>
      </c>
      <c r="F18" s="78">
        <v>1.3299999999999999E-2</v>
      </c>
      <c r="G18" s="66">
        <v>7.1400000000000005E-2</v>
      </c>
      <c r="H18" s="67">
        <v>8.4000000000000005E-2</v>
      </c>
      <c r="I18" s="65">
        <v>0.1043</v>
      </c>
    </row>
    <row r="19" spans="2:11" ht="15.75" thickBot="1" x14ac:dyDescent="0.3"/>
    <row r="20" spans="2:11" ht="14.45" customHeight="1" x14ac:dyDescent="0.25">
      <c r="B20" s="186" t="s">
        <v>117</v>
      </c>
      <c r="C20" s="187"/>
      <c r="D20" s="187"/>
      <c r="E20" s="187"/>
      <c r="F20" s="187"/>
      <c r="G20" s="187"/>
      <c r="H20" s="187"/>
      <c r="I20" s="188"/>
    </row>
    <row r="21" spans="2:11" x14ac:dyDescent="0.25">
      <c r="B21" s="189"/>
      <c r="C21" s="190"/>
      <c r="D21" s="190"/>
      <c r="E21" s="190"/>
      <c r="F21" s="190"/>
      <c r="G21" s="190"/>
      <c r="H21" s="190"/>
      <c r="I21" s="191"/>
    </row>
    <row r="22" spans="2:11" ht="15.75" thickBot="1" x14ac:dyDescent="0.3">
      <c r="B22" s="192"/>
      <c r="C22" s="193"/>
      <c r="D22" s="193"/>
      <c r="E22" s="193"/>
      <c r="F22" s="193"/>
      <c r="G22" s="193"/>
      <c r="H22" s="193"/>
      <c r="I22" s="194"/>
    </row>
    <row r="24" spans="2:11" x14ac:dyDescent="0.25">
      <c r="F24" s="216" t="str">
        <f>ETE!C30</f>
        <v>Presidente Olegário-MG, 25 de agosto de 2020</v>
      </c>
      <c r="G24" s="216"/>
      <c r="H24" s="216"/>
      <c r="I24" s="216"/>
      <c r="J24" s="216"/>
      <c r="K24" s="216"/>
    </row>
    <row r="25" spans="2:11" s="109" customFormat="1" ht="14.25" x14ac:dyDescent="0.2">
      <c r="B25" s="109" t="s">
        <v>130</v>
      </c>
      <c r="G25" s="110"/>
    </row>
    <row r="26" spans="2:11" s="109" customFormat="1" x14ac:dyDescent="0.25">
      <c r="B26" s="210" t="str">
        <f>ETE!B32</f>
        <v>EMPRESA</v>
      </c>
      <c r="G26" s="110"/>
    </row>
    <row r="27" spans="2:11" s="109" customFormat="1" ht="14.25" x14ac:dyDescent="0.2">
      <c r="B27" s="109" t="str">
        <f>ETE!B33</f>
        <v>CNPJ:</v>
      </c>
      <c r="G27" s="110"/>
    </row>
  </sheetData>
  <mergeCells count="14">
    <mergeCell ref="F24:K24"/>
    <mergeCell ref="B20:I22"/>
    <mergeCell ref="B4:B5"/>
    <mergeCell ref="C4:E4"/>
    <mergeCell ref="F4:H4"/>
    <mergeCell ref="I4:K4"/>
    <mergeCell ref="B12:C13"/>
    <mergeCell ref="D12:F12"/>
    <mergeCell ref="G12:I12"/>
    <mergeCell ref="B14:C14"/>
    <mergeCell ref="B15:C15"/>
    <mergeCell ref="B16:C16"/>
    <mergeCell ref="B17:C17"/>
    <mergeCell ref="B18:C18"/>
  </mergeCells>
  <pageMargins left="0.511811024" right="0.511811024" top="0.78740157499999996" bottom="0.78740157499999996" header="0.31496062000000002" footer="0.3149606200000000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view="pageBreakPreview" topLeftCell="A4" zoomScale="115" zoomScaleNormal="90" zoomScaleSheetLayoutView="115" workbookViewId="0">
      <selection activeCell="B38" sqref="B38"/>
    </sheetView>
  </sheetViews>
  <sheetFormatPr defaultRowHeight="12.75" x14ac:dyDescent="0.25"/>
  <cols>
    <col min="1" max="1" width="6.85546875" style="115" bestFit="1" customWidth="1"/>
    <col min="2" max="2" width="36.7109375" style="92" bestFit="1" customWidth="1"/>
    <col min="3" max="3" width="14" style="92" bestFit="1" customWidth="1"/>
    <col min="4" max="4" width="9.7109375" style="92" customWidth="1"/>
    <col min="5" max="6" width="15.28515625" style="92" customWidth="1"/>
    <col min="7" max="7" width="15.28515625" style="116" customWidth="1"/>
    <col min="8" max="8" width="11" style="92" bestFit="1" customWidth="1"/>
    <col min="9" max="226" width="9.140625" style="92"/>
    <col min="227" max="227" width="6.42578125" style="92" customWidth="1"/>
    <col min="228" max="228" width="41.42578125" style="92" customWidth="1"/>
    <col min="229" max="229" width="18.42578125" style="92" bestFit="1" customWidth="1"/>
    <col min="230" max="230" width="9.7109375" style="92" bestFit="1" customWidth="1"/>
    <col min="231" max="248" width="14.7109375" style="92" customWidth="1"/>
    <col min="249" max="249" width="12.7109375" style="92" bestFit="1" customWidth="1"/>
    <col min="250" max="250" width="15" style="92" customWidth="1"/>
    <col min="251" max="482" width="9.140625" style="92"/>
    <col min="483" max="483" width="6.42578125" style="92" customWidth="1"/>
    <col min="484" max="484" width="41.42578125" style="92" customWidth="1"/>
    <col min="485" max="485" width="18.42578125" style="92" bestFit="1" customWidth="1"/>
    <col min="486" max="486" width="9.7109375" style="92" bestFit="1" customWidth="1"/>
    <col min="487" max="504" width="14.7109375" style="92" customWidth="1"/>
    <col min="505" max="505" width="12.7109375" style="92" bestFit="1" customWidth="1"/>
    <col min="506" max="506" width="15" style="92" customWidth="1"/>
    <col min="507" max="738" width="9.140625" style="92"/>
    <col min="739" max="739" width="6.42578125" style="92" customWidth="1"/>
    <col min="740" max="740" width="41.42578125" style="92" customWidth="1"/>
    <col min="741" max="741" width="18.42578125" style="92" bestFit="1" customWidth="1"/>
    <col min="742" max="742" width="9.7109375" style="92" bestFit="1" customWidth="1"/>
    <col min="743" max="760" width="14.7109375" style="92" customWidth="1"/>
    <col min="761" max="761" width="12.7109375" style="92" bestFit="1" customWidth="1"/>
    <col min="762" max="762" width="15" style="92" customWidth="1"/>
    <col min="763" max="994" width="9.140625" style="92"/>
    <col min="995" max="995" width="6.42578125" style="92" customWidth="1"/>
    <col min="996" max="996" width="41.42578125" style="92" customWidth="1"/>
    <col min="997" max="997" width="18.42578125" style="92" bestFit="1" customWidth="1"/>
    <col min="998" max="998" width="9.7109375" style="92" bestFit="1" customWidth="1"/>
    <col min="999" max="1016" width="14.7109375" style="92" customWidth="1"/>
    <col min="1017" max="1017" width="12.7109375" style="92" bestFit="1" customWidth="1"/>
    <col min="1018" max="1018" width="15" style="92" customWidth="1"/>
    <col min="1019" max="1250" width="9.140625" style="92"/>
    <col min="1251" max="1251" width="6.42578125" style="92" customWidth="1"/>
    <col min="1252" max="1252" width="41.42578125" style="92" customWidth="1"/>
    <col min="1253" max="1253" width="18.42578125" style="92" bestFit="1" customWidth="1"/>
    <col min="1254" max="1254" width="9.7109375" style="92" bestFit="1" customWidth="1"/>
    <col min="1255" max="1272" width="14.7109375" style="92" customWidth="1"/>
    <col min="1273" max="1273" width="12.7109375" style="92" bestFit="1" customWidth="1"/>
    <col min="1274" max="1274" width="15" style="92" customWidth="1"/>
    <col min="1275" max="1506" width="9.140625" style="92"/>
    <col min="1507" max="1507" width="6.42578125" style="92" customWidth="1"/>
    <col min="1508" max="1508" width="41.42578125" style="92" customWidth="1"/>
    <col min="1509" max="1509" width="18.42578125" style="92" bestFit="1" customWidth="1"/>
    <col min="1510" max="1510" width="9.7109375" style="92" bestFit="1" customWidth="1"/>
    <col min="1511" max="1528" width="14.7109375" style="92" customWidth="1"/>
    <col min="1529" max="1529" width="12.7109375" style="92" bestFit="1" customWidth="1"/>
    <col min="1530" max="1530" width="15" style="92" customWidth="1"/>
    <col min="1531" max="1762" width="9.140625" style="92"/>
    <col min="1763" max="1763" width="6.42578125" style="92" customWidth="1"/>
    <col min="1764" max="1764" width="41.42578125" style="92" customWidth="1"/>
    <col min="1765" max="1765" width="18.42578125" style="92" bestFit="1" customWidth="1"/>
    <col min="1766" max="1766" width="9.7109375" style="92" bestFit="1" customWidth="1"/>
    <col min="1767" max="1784" width="14.7109375" style="92" customWidth="1"/>
    <col min="1785" max="1785" width="12.7109375" style="92" bestFit="1" customWidth="1"/>
    <col min="1786" max="1786" width="15" style="92" customWidth="1"/>
    <col min="1787" max="2018" width="9.140625" style="92"/>
    <col min="2019" max="2019" width="6.42578125" style="92" customWidth="1"/>
    <col min="2020" max="2020" width="41.42578125" style="92" customWidth="1"/>
    <col min="2021" max="2021" width="18.42578125" style="92" bestFit="1" customWidth="1"/>
    <col min="2022" max="2022" width="9.7109375" style="92" bestFit="1" customWidth="1"/>
    <col min="2023" max="2040" width="14.7109375" style="92" customWidth="1"/>
    <col min="2041" max="2041" width="12.7109375" style="92" bestFit="1" customWidth="1"/>
    <col min="2042" max="2042" width="15" style="92" customWidth="1"/>
    <col min="2043" max="2274" width="9.140625" style="92"/>
    <col min="2275" max="2275" width="6.42578125" style="92" customWidth="1"/>
    <col min="2276" max="2276" width="41.42578125" style="92" customWidth="1"/>
    <col min="2277" max="2277" width="18.42578125" style="92" bestFit="1" customWidth="1"/>
    <col min="2278" max="2278" width="9.7109375" style="92" bestFit="1" customWidth="1"/>
    <col min="2279" max="2296" width="14.7109375" style="92" customWidth="1"/>
    <col min="2297" max="2297" width="12.7109375" style="92" bestFit="1" customWidth="1"/>
    <col min="2298" max="2298" width="15" style="92" customWidth="1"/>
    <col min="2299" max="2530" width="9.140625" style="92"/>
    <col min="2531" max="2531" width="6.42578125" style="92" customWidth="1"/>
    <col min="2532" max="2532" width="41.42578125" style="92" customWidth="1"/>
    <col min="2533" max="2533" width="18.42578125" style="92" bestFit="1" customWidth="1"/>
    <col min="2534" max="2534" width="9.7109375" style="92" bestFit="1" customWidth="1"/>
    <col min="2535" max="2552" width="14.7109375" style="92" customWidth="1"/>
    <col min="2553" max="2553" width="12.7109375" style="92" bestFit="1" customWidth="1"/>
    <col min="2554" max="2554" width="15" style="92" customWidth="1"/>
    <col min="2555" max="2786" width="9.140625" style="92"/>
    <col min="2787" max="2787" width="6.42578125" style="92" customWidth="1"/>
    <col min="2788" max="2788" width="41.42578125" style="92" customWidth="1"/>
    <col min="2789" max="2789" width="18.42578125" style="92" bestFit="1" customWidth="1"/>
    <col min="2790" max="2790" width="9.7109375" style="92" bestFit="1" customWidth="1"/>
    <col min="2791" max="2808" width="14.7109375" style="92" customWidth="1"/>
    <col min="2809" max="2809" width="12.7109375" style="92" bestFit="1" customWidth="1"/>
    <col min="2810" max="2810" width="15" style="92" customWidth="1"/>
    <col min="2811" max="3042" width="9.140625" style="92"/>
    <col min="3043" max="3043" width="6.42578125" style="92" customWidth="1"/>
    <col min="3044" max="3044" width="41.42578125" style="92" customWidth="1"/>
    <col min="3045" max="3045" width="18.42578125" style="92" bestFit="1" customWidth="1"/>
    <col min="3046" max="3046" width="9.7109375" style="92" bestFit="1" customWidth="1"/>
    <col min="3047" max="3064" width="14.7109375" style="92" customWidth="1"/>
    <col min="3065" max="3065" width="12.7109375" style="92" bestFit="1" customWidth="1"/>
    <col min="3066" max="3066" width="15" style="92" customWidth="1"/>
    <col min="3067" max="3298" width="9.140625" style="92"/>
    <col min="3299" max="3299" width="6.42578125" style="92" customWidth="1"/>
    <col min="3300" max="3300" width="41.42578125" style="92" customWidth="1"/>
    <col min="3301" max="3301" width="18.42578125" style="92" bestFit="1" customWidth="1"/>
    <col min="3302" max="3302" width="9.7109375" style="92" bestFit="1" customWidth="1"/>
    <col min="3303" max="3320" width="14.7109375" style="92" customWidth="1"/>
    <col min="3321" max="3321" width="12.7109375" style="92" bestFit="1" customWidth="1"/>
    <col min="3322" max="3322" width="15" style="92" customWidth="1"/>
    <col min="3323" max="3554" width="9.140625" style="92"/>
    <col min="3555" max="3555" width="6.42578125" style="92" customWidth="1"/>
    <col min="3556" max="3556" width="41.42578125" style="92" customWidth="1"/>
    <col min="3557" max="3557" width="18.42578125" style="92" bestFit="1" customWidth="1"/>
    <col min="3558" max="3558" width="9.7109375" style="92" bestFit="1" customWidth="1"/>
    <col min="3559" max="3576" width="14.7109375" style="92" customWidth="1"/>
    <col min="3577" max="3577" width="12.7109375" style="92" bestFit="1" customWidth="1"/>
    <col min="3578" max="3578" width="15" style="92" customWidth="1"/>
    <col min="3579" max="3810" width="9.140625" style="92"/>
    <col min="3811" max="3811" width="6.42578125" style="92" customWidth="1"/>
    <col min="3812" max="3812" width="41.42578125" style="92" customWidth="1"/>
    <col min="3813" max="3813" width="18.42578125" style="92" bestFit="1" customWidth="1"/>
    <col min="3814" max="3814" width="9.7109375" style="92" bestFit="1" customWidth="1"/>
    <col min="3815" max="3832" width="14.7109375" style="92" customWidth="1"/>
    <col min="3833" max="3833" width="12.7109375" style="92" bestFit="1" customWidth="1"/>
    <col min="3834" max="3834" width="15" style="92" customWidth="1"/>
    <col min="3835" max="4066" width="9.140625" style="92"/>
    <col min="4067" max="4067" width="6.42578125" style="92" customWidth="1"/>
    <col min="4068" max="4068" width="41.42578125" style="92" customWidth="1"/>
    <col min="4069" max="4069" width="18.42578125" style="92" bestFit="1" customWidth="1"/>
    <col min="4070" max="4070" width="9.7109375" style="92" bestFit="1" customWidth="1"/>
    <col min="4071" max="4088" width="14.7109375" style="92" customWidth="1"/>
    <col min="4089" max="4089" width="12.7109375" style="92" bestFit="1" customWidth="1"/>
    <col min="4090" max="4090" width="15" style="92" customWidth="1"/>
    <col min="4091" max="4322" width="9.140625" style="92"/>
    <col min="4323" max="4323" width="6.42578125" style="92" customWidth="1"/>
    <col min="4324" max="4324" width="41.42578125" style="92" customWidth="1"/>
    <col min="4325" max="4325" width="18.42578125" style="92" bestFit="1" customWidth="1"/>
    <col min="4326" max="4326" width="9.7109375" style="92" bestFit="1" customWidth="1"/>
    <col min="4327" max="4344" width="14.7109375" style="92" customWidth="1"/>
    <col min="4345" max="4345" width="12.7109375" style="92" bestFit="1" customWidth="1"/>
    <col min="4346" max="4346" width="15" style="92" customWidth="1"/>
    <col min="4347" max="4578" width="9.140625" style="92"/>
    <col min="4579" max="4579" width="6.42578125" style="92" customWidth="1"/>
    <col min="4580" max="4580" width="41.42578125" style="92" customWidth="1"/>
    <col min="4581" max="4581" width="18.42578125" style="92" bestFit="1" customWidth="1"/>
    <col min="4582" max="4582" width="9.7109375" style="92" bestFit="1" customWidth="1"/>
    <col min="4583" max="4600" width="14.7109375" style="92" customWidth="1"/>
    <col min="4601" max="4601" width="12.7109375" style="92" bestFit="1" customWidth="1"/>
    <col min="4602" max="4602" width="15" style="92" customWidth="1"/>
    <col min="4603" max="4834" width="9.140625" style="92"/>
    <col min="4835" max="4835" width="6.42578125" style="92" customWidth="1"/>
    <col min="4836" max="4836" width="41.42578125" style="92" customWidth="1"/>
    <col min="4837" max="4837" width="18.42578125" style="92" bestFit="1" customWidth="1"/>
    <col min="4838" max="4838" width="9.7109375" style="92" bestFit="1" customWidth="1"/>
    <col min="4839" max="4856" width="14.7109375" style="92" customWidth="1"/>
    <col min="4857" max="4857" width="12.7109375" style="92" bestFit="1" customWidth="1"/>
    <col min="4858" max="4858" width="15" style="92" customWidth="1"/>
    <col min="4859" max="5090" width="9.140625" style="92"/>
    <col min="5091" max="5091" width="6.42578125" style="92" customWidth="1"/>
    <col min="5092" max="5092" width="41.42578125" style="92" customWidth="1"/>
    <col min="5093" max="5093" width="18.42578125" style="92" bestFit="1" customWidth="1"/>
    <col min="5094" max="5094" width="9.7109375" style="92" bestFit="1" customWidth="1"/>
    <col min="5095" max="5112" width="14.7109375" style="92" customWidth="1"/>
    <col min="5113" max="5113" width="12.7109375" style="92" bestFit="1" customWidth="1"/>
    <col min="5114" max="5114" width="15" style="92" customWidth="1"/>
    <col min="5115" max="5346" width="9.140625" style="92"/>
    <col min="5347" max="5347" width="6.42578125" style="92" customWidth="1"/>
    <col min="5348" max="5348" width="41.42578125" style="92" customWidth="1"/>
    <col min="5349" max="5349" width="18.42578125" style="92" bestFit="1" customWidth="1"/>
    <col min="5350" max="5350" width="9.7109375" style="92" bestFit="1" customWidth="1"/>
    <col min="5351" max="5368" width="14.7109375" style="92" customWidth="1"/>
    <col min="5369" max="5369" width="12.7109375" style="92" bestFit="1" customWidth="1"/>
    <col min="5370" max="5370" width="15" style="92" customWidth="1"/>
    <col min="5371" max="5602" width="9.140625" style="92"/>
    <col min="5603" max="5603" width="6.42578125" style="92" customWidth="1"/>
    <col min="5604" max="5604" width="41.42578125" style="92" customWidth="1"/>
    <col min="5605" max="5605" width="18.42578125" style="92" bestFit="1" customWidth="1"/>
    <col min="5606" max="5606" width="9.7109375" style="92" bestFit="1" customWidth="1"/>
    <col min="5607" max="5624" width="14.7109375" style="92" customWidth="1"/>
    <col min="5625" max="5625" width="12.7109375" style="92" bestFit="1" customWidth="1"/>
    <col min="5626" max="5626" width="15" style="92" customWidth="1"/>
    <col min="5627" max="5858" width="9.140625" style="92"/>
    <col min="5859" max="5859" width="6.42578125" style="92" customWidth="1"/>
    <col min="5860" max="5860" width="41.42578125" style="92" customWidth="1"/>
    <col min="5861" max="5861" width="18.42578125" style="92" bestFit="1" customWidth="1"/>
    <col min="5862" max="5862" width="9.7109375" style="92" bestFit="1" customWidth="1"/>
    <col min="5863" max="5880" width="14.7109375" style="92" customWidth="1"/>
    <col min="5881" max="5881" width="12.7109375" style="92" bestFit="1" customWidth="1"/>
    <col min="5882" max="5882" width="15" style="92" customWidth="1"/>
    <col min="5883" max="6114" width="9.140625" style="92"/>
    <col min="6115" max="6115" width="6.42578125" style="92" customWidth="1"/>
    <col min="6116" max="6116" width="41.42578125" style="92" customWidth="1"/>
    <col min="6117" max="6117" width="18.42578125" style="92" bestFit="1" customWidth="1"/>
    <col min="6118" max="6118" width="9.7109375" style="92" bestFit="1" customWidth="1"/>
    <col min="6119" max="6136" width="14.7109375" style="92" customWidth="1"/>
    <col min="6137" max="6137" width="12.7109375" style="92" bestFit="1" customWidth="1"/>
    <col min="6138" max="6138" width="15" style="92" customWidth="1"/>
    <col min="6139" max="6370" width="9.140625" style="92"/>
    <col min="6371" max="6371" width="6.42578125" style="92" customWidth="1"/>
    <col min="6372" max="6372" width="41.42578125" style="92" customWidth="1"/>
    <col min="6373" max="6373" width="18.42578125" style="92" bestFit="1" customWidth="1"/>
    <col min="6374" max="6374" width="9.7109375" style="92" bestFit="1" customWidth="1"/>
    <col min="6375" max="6392" width="14.7109375" style="92" customWidth="1"/>
    <col min="6393" max="6393" width="12.7109375" style="92" bestFit="1" customWidth="1"/>
    <col min="6394" max="6394" width="15" style="92" customWidth="1"/>
    <col min="6395" max="6626" width="9.140625" style="92"/>
    <col min="6627" max="6627" width="6.42578125" style="92" customWidth="1"/>
    <col min="6628" max="6628" width="41.42578125" style="92" customWidth="1"/>
    <col min="6629" max="6629" width="18.42578125" style="92" bestFit="1" customWidth="1"/>
    <col min="6630" max="6630" width="9.7109375" style="92" bestFit="1" customWidth="1"/>
    <col min="6631" max="6648" width="14.7109375" style="92" customWidth="1"/>
    <col min="6649" max="6649" width="12.7109375" style="92" bestFit="1" customWidth="1"/>
    <col min="6650" max="6650" width="15" style="92" customWidth="1"/>
    <col min="6651" max="6882" width="9.140625" style="92"/>
    <col min="6883" max="6883" width="6.42578125" style="92" customWidth="1"/>
    <col min="6884" max="6884" width="41.42578125" style="92" customWidth="1"/>
    <col min="6885" max="6885" width="18.42578125" style="92" bestFit="1" customWidth="1"/>
    <col min="6886" max="6886" width="9.7109375" style="92" bestFit="1" customWidth="1"/>
    <col min="6887" max="6904" width="14.7109375" style="92" customWidth="1"/>
    <col min="6905" max="6905" width="12.7109375" style="92" bestFit="1" customWidth="1"/>
    <col min="6906" max="6906" width="15" style="92" customWidth="1"/>
    <col min="6907" max="7138" width="9.140625" style="92"/>
    <col min="7139" max="7139" width="6.42578125" style="92" customWidth="1"/>
    <col min="7140" max="7140" width="41.42578125" style="92" customWidth="1"/>
    <col min="7141" max="7141" width="18.42578125" style="92" bestFit="1" customWidth="1"/>
    <col min="7142" max="7142" width="9.7109375" style="92" bestFit="1" customWidth="1"/>
    <col min="7143" max="7160" width="14.7109375" style="92" customWidth="1"/>
    <col min="7161" max="7161" width="12.7109375" style="92" bestFit="1" customWidth="1"/>
    <col min="7162" max="7162" width="15" style="92" customWidth="1"/>
    <col min="7163" max="7394" width="9.140625" style="92"/>
    <col min="7395" max="7395" width="6.42578125" style="92" customWidth="1"/>
    <col min="7396" max="7396" width="41.42578125" style="92" customWidth="1"/>
    <col min="7397" max="7397" width="18.42578125" style="92" bestFit="1" customWidth="1"/>
    <col min="7398" max="7398" width="9.7109375" style="92" bestFit="1" customWidth="1"/>
    <col min="7399" max="7416" width="14.7109375" style="92" customWidth="1"/>
    <col min="7417" max="7417" width="12.7109375" style="92" bestFit="1" customWidth="1"/>
    <col min="7418" max="7418" width="15" style="92" customWidth="1"/>
    <col min="7419" max="7650" width="9.140625" style="92"/>
    <col min="7651" max="7651" width="6.42578125" style="92" customWidth="1"/>
    <col min="7652" max="7652" width="41.42578125" style="92" customWidth="1"/>
    <col min="7653" max="7653" width="18.42578125" style="92" bestFit="1" customWidth="1"/>
    <col min="7654" max="7654" width="9.7109375" style="92" bestFit="1" customWidth="1"/>
    <col min="7655" max="7672" width="14.7109375" style="92" customWidth="1"/>
    <col min="7673" max="7673" width="12.7109375" style="92" bestFit="1" customWidth="1"/>
    <col min="7674" max="7674" width="15" style="92" customWidth="1"/>
    <col min="7675" max="7906" width="9.140625" style="92"/>
    <col min="7907" max="7907" width="6.42578125" style="92" customWidth="1"/>
    <col min="7908" max="7908" width="41.42578125" style="92" customWidth="1"/>
    <col min="7909" max="7909" width="18.42578125" style="92" bestFit="1" customWidth="1"/>
    <col min="7910" max="7910" width="9.7109375" style="92" bestFit="1" customWidth="1"/>
    <col min="7911" max="7928" width="14.7109375" style="92" customWidth="1"/>
    <col min="7929" max="7929" width="12.7109375" style="92" bestFit="1" customWidth="1"/>
    <col min="7930" max="7930" width="15" style="92" customWidth="1"/>
    <col min="7931" max="8162" width="9.140625" style="92"/>
    <col min="8163" max="8163" width="6.42578125" style="92" customWidth="1"/>
    <col min="8164" max="8164" width="41.42578125" style="92" customWidth="1"/>
    <col min="8165" max="8165" width="18.42578125" style="92" bestFit="1" customWidth="1"/>
    <col min="8166" max="8166" width="9.7109375" style="92" bestFit="1" customWidth="1"/>
    <col min="8167" max="8184" width="14.7109375" style="92" customWidth="1"/>
    <col min="8185" max="8185" width="12.7109375" style="92" bestFit="1" customWidth="1"/>
    <col min="8186" max="8186" width="15" style="92" customWidth="1"/>
    <col min="8187" max="8418" width="9.140625" style="92"/>
    <col min="8419" max="8419" width="6.42578125" style="92" customWidth="1"/>
    <col min="8420" max="8420" width="41.42578125" style="92" customWidth="1"/>
    <col min="8421" max="8421" width="18.42578125" style="92" bestFit="1" customWidth="1"/>
    <col min="8422" max="8422" width="9.7109375" style="92" bestFit="1" customWidth="1"/>
    <col min="8423" max="8440" width="14.7109375" style="92" customWidth="1"/>
    <col min="8441" max="8441" width="12.7109375" style="92" bestFit="1" customWidth="1"/>
    <col min="8442" max="8442" width="15" style="92" customWidth="1"/>
    <col min="8443" max="8674" width="9.140625" style="92"/>
    <col min="8675" max="8675" width="6.42578125" style="92" customWidth="1"/>
    <col min="8676" max="8676" width="41.42578125" style="92" customWidth="1"/>
    <col min="8677" max="8677" width="18.42578125" style="92" bestFit="1" customWidth="1"/>
    <col min="8678" max="8678" width="9.7109375" style="92" bestFit="1" customWidth="1"/>
    <col min="8679" max="8696" width="14.7109375" style="92" customWidth="1"/>
    <col min="8697" max="8697" width="12.7109375" style="92" bestFit="1" customWidth="1"/>
    <col min="8698" max="8698" width="15" style="92" customWidth="1"/>
    <col min="8699" max="8930" width="9.140625" style="92"/>
    <col min="8931" max="8931" width="6.42578125" style="92" customWidth="1"/>
    <col min="8932" max="8932" width="41.42578125" style="92" customWidth="1"/>
    <col min="8933" max="8933" width="18.42578125" style="92" bestFit="1" customWidth="1"/>
    <col min="8934" max="8934" width="9.7109375" style="92" bestFit="1" customWidth="1"/>
    <col min="8935" max="8952" width="14.7109375" style="92" customWidth="1"/>
    <col min="8953" max="8953" width="12.7109375" style="92" bestFit="1" customWidth="1"/>
    <col min="8954" max="8954" width="15" style="92" customWidth="1"/>
    <col min="8955" max="9186" width="9.140625" style="92"/>
    <col min="9187" max="9187" width="6.42578125" style="92" customWidth="1"/>
    <col min="9188" max="9188" width="41.42578125" style="92" customWidth="1"/>
    <col min="9189" max="9189" width="18.42578125" style="92" bestFit="1" customWidth="1"/>
    <col min="9190" max="9190" width="9.7109375" style="92" bestFit="1" customWidth="1"/>
    <col min="9191" max="9208" width="14.7109375" style="92" customWidth="1"/>
    <col min="9209" max="9209" width="12.7109375" style="92" bestFit="1" customWidth="1"/>
    <col min="9210" max="9210" width="15" style="92" customWidth="1"/>
    <col min="9211" max="9442" width="9.140625" style="92"/>
    <col min="9443" max="9443" width="6.42578125" style="92" customWidth="1"/>
    <col min="9444" max="9444" width="41.42578125" style="92" customWidth="1"/>
    <col min="9445" max="9445" width="18.42578125" style="92" bestFit="1" customWidth="1"/>
    <col min="9446" max="9446" width="9.7109375" style="92" bestFit="1" customWidth="1"/>
    <col min="9447" max="9464" width="14.7109375" style="92" customWidth="1"/>
    <col min="9465" max="9465" width="12.7109375" style="92" bestFit="1" customWidth="1"/>
    <col min="9466" max="9466" width="15" style="92" customWidth="1"/>
    <col min="9467" max="9698" width="9.140625" style="92"/>
    <col min="9699" max="9699" width="6.42578125" style="92" customWidth="1"/>
    <col min="9700" max="9700" width="41.42578125" style="92" customWidth="1"/>
    <col min="9701" max="9701" width="18.42578125" style="92" bestFit="1" customWidth="1"/>
    <col min="9702" max="9702" width="9.7109375" style="92" bestFit="1" customWidth="1"/>
    <col min="9703" max="9720" width="14.7109375" style="92" customWidth="1"/>
    <col min="9721" max="9721" width="12.7109375" style="92" bestFit="1" customWidth="1"/>
    <col min="9722" max="9722" width="15" style="92" customWidth="1"/>
    <col min="9723" max="9954" width="9.140625" style="92"/>
    <col min="9955" max="9955" width="6.42578125" style="92" customWidth="1"/>
    <col min="9956" max="9956" width="41.42578125" style="92" customWidth="1"/>
    <col min="9957" max="9957" width="18.42578125" style="92" bestFit="1" customWidth="1"/>
    <col min="9958" max="9958" width="9.7109375" style="92" bestFit="1" customWidth="1"/>
    <col min="9959" max="9976" width="14.7109375" style="92" customWidth="1"/>
    <col min="9977" max="9977" width="12.7109375" style="92" bestFit="1" customWidth="1"/>
    <col min="9978" max="9978" width="15" style="92" customWidth="1"/>
    <col min="9979" max="10210" width="9.140625" style="92"/>
    <col min="10211" max="10211" width="6.42578125" style="92" customWidth="1"/>
    <col min="10212" max="10212" width="41.42578125" style="92" customWidth="1"/>
    <col min="10213" max="10213" width="18.42578125" style="92" bestFit="1" customWidth="1"/>
    <col min="10214" max="10214" width="9.7109375" style="92" bestFit="1" customWidth="1"/>
    <col min="10215" max="10232" width="14.7109375" style="92" customWidth="1"/>
    <col min="10233" max="10233" width="12.7109375" style="92" bestFit="1" customWidth="1"/>
    <col min="10234" max="10234" width="15" style="92" customWidth="1"/>
    <col min="10235" max="10466" width="9.140625" style="92"/>
    <col min="10467" max="10467" width="6.42578125" style="92" customWidth="1"/>
    <col min="10468" max="10468" width="41.42578125" style="92" customWidth="1"/>
    <col min="10469" max="10469" width="18.42578125" style="92" bestFit="1" customWidth="1"/>
    <col min="10470" max="10470" width="9.7109375" style="92" bestFit="1" customWidth="1"/>
    <col min="10471" max="10488" width="14.7109375" style="92" customWidth="1"/>
    <col min="10489" max="10489" width="12.7109375" style="92" bestFit="1" customWidth="1"/>
    <col min="10490" max="10490" width="15" style="92" customWidth="1"/>
    <col min="10491" max="10722" width="9.140625" style="92"/>
    <col min="10723" max="10723" width="6.42578125" style="92" customWidth="1"/>
    <col min="10724" max="10724" width="41.42578125" style="92" customWidth="1"/>
    <col min="10725" max="10725" width="18.42578125" style="92" bestFit="1" customWidth="1"/>
    <col min="10726" max="10726" width="9.7109375" style="92" bestFit="1" customWidth="1"/>
    <col min="10727" max="10744" width="14.7109375" style="92" customWidth="1"/>
    <col min="10745" max="10745" width="12.7109375" style="92" bestFit="1" customWidth="1"/>
    <col min="10746" max="10746" width="15" style="92" customWidth="1"/>
    <col min="10747" max="10978" width="9.140625" style="92"/>
    <col min="10979" max="10979" width="6.42578125" style="92" customWidth="1"/>
    <col min="10980" max="10980" width="41.42578125" style="92" customWidth="1"/>
    <col min="10981" max="10981" width="18.42578125" style="92" bestFit="1" customWidth="1"/>
    <col min="10982" max="10982" width="9.7109375" style="92" bestFit="1" customWidth="1"/>
    <col min="10983" max="11000" width="14.7109375" style="92" customWidth="1"/>
    <col min="11001" max="11001" width="12.7109375" style="92" bestFit="1" customWidth="1"/>
    <col min="11002" max="11002" width="15" style="92" customWidth="1"/>
    <col min="11003" max="11234" width="9.140625" style="92"/>
    <col min="11235" max="11235" width="6.42578125" style="92" customWidth="1"/>
    <col min="11236" max="11236" width="41.42578125" style="92" customWidth="1"/>
    <col min="11237" max="11237" width="18.42578125" style="92" bestFit="1" customWidth="1"/>
    <col min="11238" max="11238" width="9.7109375" style="92" bestFit="1" customWidth="1"/>
    <col min="11239" max="11256" width="14.7109375" style="92" customWidth="1"/>
    <col min="11257" max="11257" width="12.7109375" style="92" bestFit="1" customWidth="1"/>
    <col min="11258" max="11258" width="15" style="92" customWidth="1"/>
    <col min="11259" max="11490" width="9.140625" style="92"/>
    <col min="11491" max="11491" width="6.42578125" style="92" customWidth="1"/>
    <col min="11492" max="11492" width="41.42578125" style="92" customWidth="1"/>
    <col min="11493" max="11493" width="18.42578125" style="92" bestFit="1" customWidth="1"/>
    <col min="11494" max="11494" width="9.7109375" style="92" bestFit="1" customWidth="1"/>
    <col min="11495" max="11512" width="14.7109375" style="92" customWidth="1"/>
    <col min="11513" max="11513" width="12.7109375" style="92" bestFit="1" customWidth="1"/>
    <col min="11514" max="11514" width="15" style="92" customWidth="1"/>
    <col min="11515" max="11746" width="9.140625" style="92"/>
    <col min="11747" max="11747" width="6.42578125" style="92" customWidth="1"/>
    <col min="11748" max="11748" width="41.42578125" style="92" customWidth="1"/>
    <col min="11749" max="11749" width="18.42578125" style="92" bestFit="1" customWidth="1"/>
    <col min="11750" max="11750" width="9.7109375" style="92" bestFit="1" customWidth="1"/>
    <col min="11751" max="11768" width="14.7109375" style="92" customWidth="1"/>
    <col min="11769" max="11769" width="12.7109375" style="92" bestFit="1" customWidth="1"/>
    <col min="11770" max="11770" width="15" style="92" customWidth="1"/>
    <col min="11771" max="12002" width="9.140625" style="92"/>
    <col min="12003" max="12003" width="6.42578125" style="92" customWidth="1"/>
    <col min="12004" max="12004" width="41.42578125" style="92" customWidth="1"/>
    <col min="12005" max="12005" width="18.42578125" style="92" bestFit="1" customWidth="1"/>
    <col min="12006" max="12006" width="9.7109375" style="92" bestFit="1" customWidth="1"/>
    <col min="12007" max="12024" width="14.7109375" style="92" customWidth="1"/>
    <col min="12025" max="12025" width="12.7109375" style="92" bestFit="1" customWidth="1"/>
    <col min="12026" max="12026" width="15" style="92" customWidth="1"/>
    <col min="12027" max="12258" width="9.140625" style="92"/>
    <col min="12259" max="12259" width="6.42578125" style="92" customWidth="1"/>
    <col min="12260" max="12260" width="41.42578125" style="92" customWidth="1"/>
    <col min="12261" max="12261" width="18.42578125" style="92" bestFit="1" customWidth="1"/>
    <col min="12262" max="12262" width="9.7109375" style="92" bestFit="1" customWidth="1"/>
    <col min="12263" max="12280" width="14.7109375" style="92" customWidth="1"/>
    <col min="12281" max="12281" width="12.7109375" style="92" bestFit="1" customWidth="1"/>
    <col min="12282" max="12282" width="15" style="92" customWidth="1"/>
    <col min="12283" max="12514" width="9.140625" style="92"/>
    <col min="12515" max="12515" width="6.42578125" style="92" customWidth="1"/>
    <col min="12516" max="12516" width="41.42578125" style="92" customWidth="1"/>
    <col min="12517" max="12517" width="18.42578125" style="92" bestFit="1" customWidth="1"/>
    <col min="12518" max="12518" width="9.7109375" style="92" bestFit="1" customWidth="1"/>
    <col min="12519" max="12536" width="14.7109375" style="92" customWidth="1"/>
    <col min="12537" max="12537" width="12.7109375" style="92" bestFit="1" customWidth="1"/>
    <col min="12538" max="12538" width="15" style="92" customWidth="1"/>
    <col min="12539" max="12770" width="9.140625" style="92"/>
    <col min="12771" max="12771" width="6.42578125" style="92" customWidth="1"/>
    <col min="12772" max="12772" width="41.42578125" style="92" customWidth="1"/>
    <col min="12773" max="12773" width="18.42578125" style="92" bestFit="1" customWidth="1"/>
    <col min="12774" max="12774" width="9.7109375" style="92" bestFit="1" customWidth="1"/>
    <col min="12775" max="12792" width="14.7109375" style="92" customWidth="1"/>
    <col min="12793" max="12793" width="12.7109375" style="92" bestFit="1" customWidth="1"/>
    <col min="12794" max="12794" width="15" style="92" customWidth="1"/>
    <col min="12795" max="13026" width="9.140625" style="92"/>
    <col min="13027" max="13027" width="6.42578125" style="92" customWidth="1"/>
    <col min="13028" max="13028" width="41.42578125" style="92" customWidth="1"/>
    <col min="13029" max="13029" width="18.42578125" style="92" bestFit="1" customWidth="1"/>
    <col min="13030" max="13030" width="9.7109375" style="92" bestFit="1" customWidth="1"/>
    <col min="13031" max="13048" width="14.7109375" style="92" customWidth="1"/>
    <col min="13049" max="13049" width="12.7109375" style="92" bestFit="1" customWidth="1"/>
    <col min="13050" max="13050" width="15" style="92" customWidth="1"/>
    <col min="13051" max="13282" width="9.140625" style="92"/>
    <col min="13283" max="13283" width="6.42578125" style="92" customWidth="1"/>
    <col min="13284" max="13284" width="41.42578125" style="92" customWidth="1"/>
    <col min="13285" max="13285" width="18.42578125" style="92" bestFit="1" customWidth="1"/>
    <col min="13286" max="13286" width="9.7109375" style="92" bestFit="1" customWidth="1"/>
    <col min="13287" max="13304" width="14.7109375" style="92" customWidth="1"/>
    <col min="13305" max="13305" width="12.7109375" style="92" bestFit="1" customWidth="1"/>
    <col min="13306" max="13306" width="15" style="92" customWidth="1"/>
    <col min="13307" max="13538" width="9.140625" style="92"/>
    <col min="13539" max="13539" width="6.42578125" style="92" customWidth="1"/>
    <col min="13540" max="13540" width="41.42578125" style="92" customWidth="1"/>
    <col min="13541" max="13541" width="18.42578125" style="92" bestFit="1" customWidth="1"/>
    <col min="13542" max="13542" width="9.7109375" style="92" bestFit="1" customWidth="1"/>
    <col min="13543" max="13560" width="14.7109375" style="92" customWidth="1"/>
    <col min="13561" max="13561" width="12.7109375" style="92" bestFit="1" customWidth="1"/>
    <col min="13562" max="13562" width="15" style="92" customWidth="1"/>
    <col min="13563" max="13794" width="9.140625" style="92"/>
    <col min="13795" max="13795" width="6.42578125" style="92" customWidth="1"/>
    <col min="13796" max="13796" width="41.42578125" style="92" customWidth="1"/>
    <col min="13797" max="13797" width="18.42578125" style="92" bestFit="1" customWidth="1"/>
    <col min="13798" max="13798" width="9.7109375" style="92" bestFit="1" customWidth="1"/>
    <col min="13799" max="13816" width="14.7109375" style="92" customWidth="1"/>
    <col min="13817" max="13817" width="12.7109375" style="92" bestFit="1" customWidth="1"/>
    <col min="13818" max="13818" width="15" style="92" customWidth="1"/>
    <col min="13819" max="14050" width="9.140625" style="92"/>
    <col min="14051" max="14051" width="6.42578125" style="92" customWidth="1"/>
    <col min="14052" max="14052" width="41.42578125" style="92" customWidth="1"/>
    <col min="14053" max="14053" width="18.42578125" style="92" bestFit="1" customWidth="1"/>
    <col min="14054" max="14054" width="9.7109375" style="92" bestFit="1" customWidth="1"/>
    <col min="14055" max="14072" width="14.7109375" style="92" customWidth="1"/>
    <col min="14073" max="14073" width="12.7109375" style="92" bestFit="1" customWidth="1"/>
    <col min="14074" max="14074" width="15" style="92" customWidth="1"/>
    <col min="14075" max="14306" width="9.140625" style="92"/>
    <col min="14307" max="14307" width="6.42578125" style="92" customWidth="1"/>
    <col min="14308" max="14308" width="41.42578125" style="92" customWidth="1"/>
    <col min="14309" max="14309" width="18.42578125" style="92" bestFit="1" customWidth="1"/>
    <col min="14310" max="14310" width="9.7109375" style="92" bestFit="1" customWidth="1"/>
    <col min="14311" max="14328" width="14.7109375" style="92" customWidth="1"/>
    <col min="14329" max="14329" width="12.7109375" style="92" bestFit="1" customWidth="1"/>
    <col min="14330" max="14330" width="15" style="92" customWidth="1"/>
    <col min="14331" max="14562" width="9.140625" style="92"/>
    <col min="14563" max="14563" width="6.42578125" style="92" customWidth="1"/>
    <col min="14564" max="14564" width="41.42578125" style="92" customWidth="1"/>
    <col min="14565" max="14565" width="18.42578125" style="92" bestFit="1" customWidth="1"/>
    <col min="14566" max="14566" width="9.7109375" style="92" bestFit="1" customWidth="1"/>
    <col min="14567" max="14584" width="14.7109375" style="92" customWidth="1"/>
    <col min="14585" max="14585" width="12.7109375" style="92" bestFit="1" customWidth="1"/>
    <col min="14586" max="14586" width="15" style="92" customWidth="1"/>
    <col min="14587" max="14818" width="9.140625" style="92"/>
    <col min="14819" max="14819" width="6.42578125" style="92" customWidth="1"/>
    <col min="14820" max="14820" width="41.42578125" style="92" customWidth="1"/>
    <col min="14821" max="14821" width="18.42578125" style="92" bestFit="1" customWidth="1"/>
    <col min="14822" max="14822" width="9.7109375" style="92" bestFit="1" customWidth="1"/>
    <col min="14823" max="14840" width="14.7109375" style="92" customWidth="1"/>
    <col min="14841" max="14841" width="12.7109375" style="92" bestFit="1" customWidth="1"/>
    <col min="14842" max="14842" width="15" style="92" customWidth="1"/>
    <col min="14843" max="15074" width="9.140625" style="92"/>
    <col min="15075" max="15075" width="6.42578125" style="92" customWidth="1"/>
    <col min="15076" max="15076" width="41.42578125" style="92" customWidth="1"/>
    <col min="15077" max="15077" width="18.42578125" style="92" bestFit="1" customWidth="1"/>
    <col min="15078" max="15078" width="9.7109375" style="92" bestFit="1" customWidth="1"/>
    <col min="15079" max="15096" width="14.7109375" style="92" customWidth="1"/>
    <col min="15097" max="15097" width="12.7109375" style="92" bestFit="1" customWidth="1"/>
    <col min="15098" max="15098" width="15" style="92" customWidth="1"/>
    <col min="15099" max="15330" width="9.140625" style="92"/>
    <col min="15331" max="15331" width="6.42578125" style="92" customWidth="1"/>
    <col min="15332" max="15332" width="41.42578125" style="92" customWidth="1"/>
    <col min="15333" max="15333" width="18.42578125" style="92" bestFit="1" customWidth="1"/>
    <col min="15334" max="15334" width="9.7109375" style="92" bestFit="1" customWidth="1"/>
    <col min="15335" max="15352" width="14.7109375" style="92" customWidth="1"/>
    <col min="15353" max="15353" width="12.7109375" style="92" bestFit="1" customWidth="1"/>
    <col min="15354" max="15354" width="15" style="92" customWidth="1"/>
    <col min="15355" max="15586" width="9.140625" style="92"/>
    <col min="15587" max="15587" width="6.42578125" style="92" customWidth="1"/>
    <col min="15588" max="15588" width="41.42578125" style="92" customWidth="1"/>
    <col min="15589" max="15589" width="18.42578125" style="92" bestFit="1" customWidth="1"/>
    <col min="15590" max="15590" width="9.7109375" style="92" bestFit="1" customWidth="1"/>
    <col min="15591" max="15608" width="14.7109375" style="92" customWidth="1"/>
    <col min="15609" max="15609" width="12.7109375" style="92" bestFit="1" customWidth="1"/>
    <col min="15610" max="15610" width="15" style="92" customWidth="1"/>
    <col min="15611" max="15842" width="9.140625" style="92"/>
    <col min="15843" max="15843" width="6.42578125" style="92" customWidth="1"/>
    <col min="15844" max="15844" width="41.42578125" style="92" customWidth="1"/>
    <col min="15845" max="15845" width="18.42578125" style="92" bestFit="1" customWidth="1"/>
    <col min="15846" max="15846" width="9.7109375" style="92" bestFit="1" customWidth="1"/>
    <col min="15847" max="15864" width="14.7109375" style="92" customWidth="1"/>
    <col min="15865" max="15865" width="12.7109375" style="92" bestFit="1" customWidth="1"/>
    <col min="15866" max="15866" width="15" style="92" customWidth="1"/>
    <col min="15867" max="16098" width="9.140625" style="92"/>
    <col min="16099" max="16099" width="6.42578125" style="92" customWidth="1"/>
    <col min="16100" max="16100" width="41.42578125" style="92" customWidth="1"/>
    <col min="16101" max="16101" width="18.42578125" style="92" bestFit="1" customWidth="1"/>
    <col min="16102" max="16102" width="9.7109375" style="92" bestFit="1" customWidth="1"/>
    <col min="16103" max="16120" width="14.7109375" style="92" customWidth="1"/>
    <col min="16121" max="16121" width="12.7109375" style="92" bestFit="1" customWidth="1"/>
    <col min="16122" max="16122" width="15" style="92" customWidth="1"/>
    <col min="16123" max="16384" width="9.140625" style="92"/>
  </cols>
  <sheetData>
    <row r="1" spans="1:9" s="80" customFormat="1" ht="84.95" customHeight="1" x14ac:dyDescent="0.25">
      <c r="A1" s="139" t="s">
        <v>13</v>
      </c>
      <c r="B1" s="140"/>
      <c r="C1" s="140"/>
      <c r="D1" s="140"/>
      <c r="E1" s="140"/>
      <c r="F1" s="140"/>
      <c r="G1" s="141"/>
    </row>
    <row r="2" spans="1:9" s="80" customFormat="1" x14ac:dyDescent="0.25">
      <c r="A2" s="81" t="s">
        <v>24</v>
      </c>
      <c r="B2" s="82"/>
      <c r="C2" s="82"/>
      <c r="D2" s="82"/>
      <c r="E2" s="83"/>
      <c r="F2" s="83"/>
      <c r="G2" s="84"/>
    </row>
    <row r="3" spans="1:9" s="80" customFormat="1" x14ac:dyDescent="0.25">
      <c r="A3" s="144" t="s">
        <v>20</v>
      </c>
      <c r="B3" s="144"/>
      <c r="C3" s="144"/>
      <c r="D3" s="145"/>
      <c r="E3" s="85"/>
      <c r="F3" s="85"/>
      <c r="G3" s="86"/>
    </row>
    <row r="4" spans="1:9" s="80" customFormat="1" x14ac:dyDescent="0.25">
      <c r="A4" s="146" t="s">
        <v>19</v>
      </c>
      <c r="B4" s="146"/>
      <c r="C4" s="146"/>
      <c r="D4" s="147"/>
      <c r="E4" s="87"/>
      <c r="F4" s="87"/>
      <c r="G4" s="88"/>
    </row>
    <row r="5" spans="1:9" x14ac:dyDescent="0.25">
      <c r="A5" s="89" t="s">
        <v>4</v>
      </c>
      <c r="B5" s="89" t="s">
        <v>5</v>
      </c>
      <c r="C5" s="89" t="s">
        <v>6</v>
      </c>
      <c r="D5" s="89" t="s">
        <v>7</v>
      </c>
      <c r="E5" s="90" t="s">
        <v>8</v>
      </c>
      <c r="F5" s="91" t="s">
        <v>9</v>
      </c>
      <c r="G5" s="91" t="s">
        <v>10</v>
      </c>
    </row>
    <row r="6" spans="1:9" s="95" customFormat="1" x14ac:dyDescent="0.25">
      <c r="A6" s="132">
        <v>1</v>
      </c>
      <c r="B6" s="148" t="s">
        <v>21</v>
      </c>
      <c r="C6" s="142">
        <f>ETE!G25+ETE!G5</f>
        <v>0</v>
      </c>
      <c r="D6" s="135">
        <f>(C6*100/C26)/100</f>
        <v>0</v>
      </c>
      <c r="E6" s="93">
        <v>0.4</v>
      </c>
      <c r="F6" s="94">
        <v>0.4</v>
      </c>
      <c r="G6" s="94">
        <v>0.2</v>
      </c>
    </row>
    <row r="7" spans="1:9" s="95" customFormat="1" x14ac:dyDescent="0.25">
      <c r="A7" s="133"/>
      <c r="B7" s="149"/>
      <c r="C7" s="143"/>
      <c r="D7" s="136"/>
      <c r="E7" s="96">
        <f>C6*E6</f>
        <v>0</v>
      </c>
      <c r="F7" s="96">
        <f>C6*F6</f>
        <v>0</v>
      </c>
      <c r="G7" s="96">
        <f>C6*G6</f>
        <v>0</v>
      </c>
    </row>
    <row r="8" spans="1:9" s="95" customFormat="1" x14ac:dyDescent="0.25">
      <c r="A8" s="132">
        <v>2</v>
      </c>
      <c r="B8" s="148" t="s">
        <v>61</v>
      </c>
      <c r="C8" s="142">
        <f>ETE!G21+ETE!G9+ETE!G8+ETE!G18+ETE!G11+ETE!G14</f>
        <v>0</v>
      </c>
      <c r="D8" s="135">
        <f>(C8*100/C26)/100</f>
        <v>0</v>
      </c>
      <c r="E8" s="93">
        <v>0.4</v>
      </c>
      <c r="F8" s="94">
        <v>0.4</v>
      </c>
      <c r="G8" s="94">
        <v>0.2</v>
      </c>
    </row>
    <row r="9" spans="1:9" s="95" customFormat="1" x14ac:dyDescent="0.25">
      <c r="A9" s="133"/>
      <c r="B9" s="149"/>
      <c r="C9" s="143"/>
      <c r="D9" s="136"/>
      <c r="E9" s="96">
        <f>C8*E8</f>
        <v>0</v>
      </c>
      <c r="F9" s="96">
        <f>C8*F8</f>
        <v>0</v>
      </c>
      <c r="G9" s="96">
        <f>C8*G8</f>
        <v>0</v>
      </c>
    </row>
    <row r="10" spans="1:9" s="95" customFormat="1" x14ac:dyDescent="0.25">
      <c r="A10" s="132">
        <v>3</v>
      </c>
      <c r="B10" s="148" t="s">
        <v>62</v>
      </c>
      <c r="C10" s="142">
        <f>EEEB!G15</f>
        <v>0</v>
      </c>
      <c r="D10" s="135">
        <f>(C10*100/C26)/100</f>
        <v>0</v>
      </c>
      <c r="E10" s="93">
        <v>0.4</v>
      </c>
      <c r="F10" s="94">
        <v>0.4</v>
      </c>
      <c r="G10" s="94">
        <v>0.2</v>
      </c>
    </row>
    <row r="11" spans="1:9" s="95" customFormat="1" x14ac:dyDescent="0.25">
      <c r="A11" s="133"/>
      <c r="B11" s="149"/>
      <c r="C11" s="143"/>
      <c r="D11" s="136"/>
      <c r="E11" s="96">
        <f>C10*E10</f>
        <v>0</v>
      </c>
      <c r="F11" s="96">
        <f>C10*F10</f>
        <v>0</v>
      </c>
      <c r="G11" s="96">
        <f>C10*G10</f>
        <v>0</v>
      </c>
    </row>
    <row r="12" spans="1:9" s="95" customFormat="1" x14ac:dyDescent="0.25">
      <c r="A12" s="132">
        <v>4</v>
      </c>
      <c r="B12" s="131" t="s">
        <v>63</v>
      </c>
      <c r="C12" s="134">
        <f>ETE!G15+ETE!G10+ETE!G20+ETE!G13+ETE!G12+ETE!G19</f>
        <v>0</v>
      </c>
      <c r="D12" s="135">
        <f>(C12*100/C26)/100</f>
        <v>0</v>
      </c>
      <c r="E12" s="93">
        <v>0.4</v>
      </c>
      <c r="F12" s="94">
        <v>0.4</v>
      </c>
      <c r="G12" s="94">
        <v>0.2</v>
      </c>
    </row>
    <row r="13" spans="1:9" s="95" customFormat="1" x14ac:dyDescent="0.25">
      <c r="A13" s="133"/>
      <c r="B13" s="131"/>
      <c r="C13" s="134"/>
      <c r="D13" s="136"/>
      <c r="E13" s="96">
        <f>C12*E12</f>
        <v>0</v>
      </c>
      <c r="F13" s="96">
        <f>C12*F12</f>
        <v>0</v>
      </c>
      <c r="G13" s="96">
        <f>C12*G12</f>
        <v>0</v>
      </c>
    </row>
    <row r="14" spans="1:9" s="95" customFormat="1" x14ac:dyDescent="0.25">
      <c r="A14" s="132">
        <v>5</v>
      </c>
      <c r="B14" s="131" t="s">
        <v>64</v>
      </c>
      <c r="C14" s="134">
        <f>ETE!G24+ETE!G23+ETE!G6</f>
        <v>0</v>
      </c>
      <c r="D14" s="135">
        <f>(C14*100/C26)/100</f>
        <v>0</v>
      </c>
      <c r="E14" s="93">
        <v>0.4</v>
      </c>
      <c r="F14" s="94">
        <v>0.4</v>
      </c>
      <c r="G14" s="94">
        <v>0.2</v>
      </c>
    </row>
    <row r="15" spans="1:9" s="95" customFormat="1" x14ac:dyDescent="0.25">
      <c r="A15" s="133"/>
      <c r="B15" s="131"/>
      <c r="C15" s="134"/>
      <c r="D15" s="136"/>
      <c r="E15" s="96">
        <f>C14*E14</f>
        <v>0</v>
      </c>
      <c r="F15" s="96">
        <f>C14*F14</f>
        <v>0</v>
      </c>
      <c r="G15" s="96">
        <f>C14*G14</f>
        <v>0</v>
      </c>
    </row>
    <row r="16" spans="1:9" s="95" customFormat="1" ht="14.25" customHeight="1" x14ac:dyDescent="0.25">
      <c r="A16" s="132">
        <v>6</v>
      </c>
      <c r="B16" s="131" t="s">
        <v>60</v>
      </c>
      <c r="C16" s="134">
        <f>ETE!G16+ETE!G22</f>
        <v>0</v>
      </c>
      <c r="D16" s="135">
        <f>(C16*100/C26)/100</f>
        <v>0</v>
      </c>
      <c r="E16" s="97">
        <v>0.4</v>
      </c>
      <c r="F16" s="98">
        <v>0.4</v>
      </c>
      <c r="G16" s="98">
        <v>0.2</v>
      </c>
      <c r="I16" s="99"/>
    </row>
    <row r="17" spans="1:9" s="95" customFormat="1" x14ac:dyDescent="0.25">
      <c r="A17" s="133"/>
      <c r="B17" s="131"/>
      <c r="C17" s="134"/>
      <c r="D17" s="136"/>
      <c r="E17" s="100">
        <f>C16*E16</f>
        <v>0</v>
      </c>
      <c r="F17" s="100">
        <f>C16*F16</f>
        <v>0</v>
      </c>
      <c r="G17" s="100">
        <f>C16*G16</f>
        <v>0</v>
      </c>
      <c r="I17" s="99"/>
    </row>
    <row r="18" spans="1:9" s="95" customFormat="1" x14ac:dyDescent="0.25">
      <c r="A18" s="132">
        <v>7</v>
      </c>
      <c r="B18" s="131" t="s">
        <v>22</v>
      </c>
      <c r="C18" s="134">
        <f>ETE!G17+ETE!G7</f>
        <v>0</v>
      </c>
      <c r="D18" s="135">
        <f>(C18*100/C26)/100</f>
        <v>0</v>
      </c>
      <c r="E18" s="97">
        <v>0.4</v>
      </c>
      <c r="F18" s="98">
        <v>0.4</v>
      </c>
      <c r="G18" s="98">
        <v>0.2</v>
      </c>
    </row>
    <row r="19" spans="1:9" s="95" customFormat="1" x14ac:dyDescent="0.25">
      <c r="A19" s="133"/>
      <c r="B19" s="131"/>
      <c r="C19" s="134"/>
      <c r="D19" s="136"/>
      <c r="E19" s="96">
        <f>C18*E18</f>
        <v>0</v>
      </c>
      <c r="F19" s="96">
        <f>C18*F18</f>
        <v>0</v>
      </c>
      <c r="G19" s="96">
        <f>C18*G18</f>
        <v>0</v>
      </c>
    </row>
    <row r="20" spans="1:9" s="95" customFormat="1" x14ac:dyDescent="0.25">
      <c r="A20" s="132">
        <v>8</v>
      </c>
      <c r="B20" s="131" t="s">
        <v>23</v>
      </c>
      <c r="C20" s="134">
        <f>ETE!G4</f>
        <v>0</v>
      </c>
      <c r="D20" s="135">
        <f>(C20*100/C26)/100</f>
        <v>0</v>
      </c>
      <c r="E20" s="97">
        <v>0.4</v>
      </c>
      <c r="F20" s="97">
        <v>0.4</v>
      </c>
      <c r="G20" s="98">
        <v>0.2</v>
      </c>
    </row>
    <row r="21" spans="1:9" s="95" customFormat="1" x14ac:dyDescent="0.25">
      <c r="A21" s="133"/>
      <c r="B21" s="131"/>
      <c r="C21" s="134"/>
      <c r="D21" s="136"/>
      <c r="E21" s="96">
        <f>SUM(C20*E20)</f>
        <v>0</v>
      </c>
      <c r="F21" s="96">
        <f>SUM(C20*F20)</f>
        <v>0</v>
      </c>
      <c r="G21" s="96">
        <f>SUM(C20*G20)</f>
        <v>0</v>
      </c>
    </row>
    <row r="22" spans="1:9" s="95" customFormat="1" x14ac:dyDescent="0.25">
      <c r="A22" s="132">
        <v>9</v>
      </c>
      <c r="B22" s="131" t="s">
        <v>125</v>
      </c>
      <c r="C22" s="134">
        <v>5000</v>
      </c>
      <c r="D22" s="135">
        <f>(C22*100/C26)/100</f>
        <v>1</v>
      </c>
      <c r="E22" s="97">
        <v>1</v>
      </c>
      <c r="F22" s="97">
        <v>0</v>
      </c>
      <c r="G22" s="98">
        <v>0</v>
      </c>
    </row>
    <row r="23" spans="1:9" s="95" customFormat="1" x14ac:dyDescent="0.25">
      <c r="A23" s="133"/>
      <c r="B23" s="131"/>
      <c r="C23" s="134"/>
      <c r="D23" s="136"/>
      <c r="E23" s="96">
        <f>SUM(C22*E22)</f>
        <v>5000</v>
      </c>
      <c r="F23" s="96">
        <f>SUM(C22*F22)</f>
        <v>0</v>
      </c>
      <c r="G23" s="96">
        <f>SUM(C22*G22)</f>
        <v>0</v>
      </c>
    </row>
    <row r="24" spans="1:9" s="95" customFormat="1" ht="18" customHeight="1" x14ac:dyDescent="0.25">
      <c r="A24" s="132"/>
      <c r="B24" s="138" t="s">
        <v>11</v>
      </c>
      <c r="C24" s="101"/>
      <c r="D24" s="102">
        <v>1.0000000000000002</v>
      </c>
      <c r="E24" s="103">
        <v>0.4</v>
      </c>
      <c r="F24" s="103">
        <v>0.4</v>
      </c>
      <c r="G24" s="103">
        <v>0.2</v>
      </c>
      <c r="H24" s="104"/>
    </row>
    <row r="25" spans="1:9" s="95" customFormat="1" ht="18" customHeight="1" x14ac:dyDescent="0.25">
      <c r="A25" s="137"/>
      <c r="B25" s="138"/>
      <c r="C25" s="105">
        <v>1</v>
      </c>
      <c r="D25" s="105">
        <v>3.5253439035552788E-7</v>
      </c>
      <c r="E25" s="106">
        <f>E7+E9+E11+E13+E15+E17+E19+E21+E23</f>
        <v>5000</v>
      </c>
      <c r="F25" s="106">
        <f t="shared" ref="F25:G25" si="0">F7+F9+F11+F13+F15+F17+F19+F21+F23</f>
        <v>0</v>
      </c>
      <c r="G25" s="106">
        <f t="shared" si="0"/>
        <v>0</v>
      </c>
    </row>
    <row r="26" spans="1:9" s="95" customFormat="1" ht="18" customHeight="1" x14ac:dyDescent="0.25">
      <c r="A26" s="137"/>
      <c r="B26" s="138" t="s">
        <v>12</v>
      </c>
      <c r="C26" s="101">
        <f>EEEB!G15+ETE!G26+C22</f>
        <v>5000</v>
      </c>
      <c r="D26" s="102">
        <v>1.0000000000000002</v>
      </c>
      <c r="E26" s="107"/>
      <c r="F26" s="101"/>
      <c r="G26" s="101"/>
    </row>
    <row r="27" spans="1:9" s="95" customFormat="1" ht="18" customHeight="1" x14ac:dyDescent="0.25">
      <c r="A27" s="133"/>
      <c r="B27" s="138"/>
      <c r="C27" s="105">
        <v>1</v>
      </c>
      <c r="D27" s="105">
        <v>3.5253439035552788E-7</v>
      </c>
      <c r="E27" s="108"/>
      <c r="F27" s="105"/>
      <c r="G27" s="105"/>
    </row>
    <row r="28" spans="1:9" s="109" customFormat="1" ht="14.25" x14ac:dyDescent="0.2">
      <c r="G28" s="110"/>
    </row>
    <row r="29" spans="1:9" s="109" customFormat="1" ht="14.25" x14ac:dyDescent="0.2">
      <c r="D29" s="212" t="str">
        <f>ETE!C30</f>
        <v>Presidente Olegário-MG, 25 de agosto de 2020</v>
      </c>
      <c r="E29" s="212"/>
      <c r="F29" s="212"/>
      <c r="G29" s="212"/>
    </row>
    <row r="30" spans="1:9" s="109" customFormat="1" ht="22.5" customHeight="1" x14ac:dyDescent="0.2">
      <c r="B30" s="109" t="s">
        <v>121</v>
      </c>
      <c r="G30" s="110"/>
    </row>
    <row r="31" spans="1:9" s="109" customFormat="1" ht="15" x14ac:dyDescent="0.25">
      <c r="B31" s="210" t="str">
        <f>ETE!B32</f>
        <v>EMPRESA</v>
      </c>
      <c r="G31" s="110"/>
    </row>
    <row r="32" spans="1:9" s="109" customFormat="1" ht="14.25" x14ac:dyDescent="0.2">
      <c r="B32" s="109" t="str">
        <f>ETE!B33</f>
        <v>CNPJ:</v>
      </c>
      <c r="G32" s="110"/>
    </row>
    <row r="33" spans="1:7" s="113" customFormat="1" x14ac:dyDescent="0.25">
      <c r="A33" s="111"/>
      <c r="B33" s="117"/>
      <c r="C33" s="112"/>
      <c r="D33" s="112"/>
      <c r="F33" s="112"/>
      <c r="G33" s="112"/>
    </row>
    <row r="34" spans="1:7" s="113" customFormat="1" x14ac:dyDescent="0.25">
      <c r="A34" s="111"/>
      <c r="B34" s="112"/>
      <c r="C34" s="112"/>
      <c r="D34" s="112"/>
      <c r="E34" s="112"/>
      <c r="F34" s="112"/>
      <c r="G34" s="112"/>
    </row>
    <row r="35" spans="1:7" s="113" customFormat="1" x14ac:dyDescent="0.25">
      <c r="A35" s="112"/>
      <c r="B35" s="112"/>
      <c r="C35" s="112"/>
      <c r="D35" s="112"/>
      <c r="E35" s="112"/>
      <c r="F35" s="112"/>
      <c r="G35" s="112"/>
    </row>
    <row r="36" spans="1:7" s="113" customFormat="1" x14ac:dyDescent="0.25">
      <c r="A36" s="112"/>
      <c r="B36" s="112"/>
      <c r="C36" s="112"/>
      <c r="D36" s="112"/>
      <c r="E36" s="112"/>
      <c r="F36" s="112"/>
      <c r="G36" s="112"/>
    </row>
    <row r="37" spans="1:7" s="113" customFormat="1" x14ac:dyDescent="0.25">
      <c r="A37" s="112"/>
      <c r="B37" s="112"/>
      <c r="C37" s="112"/>
      <c r="D37" s="112"/>
      <c r="E37" s="112"/>
      <c r="F37" s="112"/>
      <c r="G37" s="112"/>
    </row>
    <row r="38" spans="1:7" s="113" customFormat="1" x14ac:dyDescent="0.25">
      <c r="A38" s="112"/>
      <c r="B38" s="112"/>
      <c r="C38" s="112"/>
      <c r="D38" s="112"/>
      <c r="E38" s="112"/>
      <c r="F38" s="112"/>
      <c r="G38" s="112"/>
    </row>
    <row r="39" spans="1:7" s="113" customFormat="1" x14ac:dyDescent="0.25">
      <c r="A39" s="112"/>
      <c r="B39" s="112"/>
      <c r="C39" s="112"/>
      <c r="G39" s="112"/>
    </row>
    <row r="40" spans="1:7" s="113" customFormat="1" x14ac:dyDescent="0.25">
      <c r="A40" s="112"/>
      <c r="B40" s="112"/>
      <c r="C40" s="112"/>
      <c r="G40" s="112"/>
    </row>
    <row r="41" spans="1:7" s="113" customFormat="1" x14ac:dyDescent="0.25">
      <c r="A41" s="112"/>
      <c r="B41" s="112"/>
      <c r="C41" s="112"/>
      <c r="G41" s="112"/>
    </row>
    <row r="42" spans="1:7" s="113" customFormat="1" x14ac:dyDescent="0.25">
      <c r="A42" s="112"/>
      <c r="B42" s="112"/>
      <c r="C42" s="112"/>
      <c r="D42" s="112"/>
      <c r="E42" s="112"/>
      <c r="F42" s="112"/>
      <c r="G42" s="112"/>
    </row>
    <row r="43" spans="1:7" s="113" customFormat="1" x14ac:dyDescent="0.25">
      <c r="A43" s="112"/>
      <c r="B43" s="112"/>
      <c r="C43" s="112"/>
      <c r="D43" s="112"/>
      <c r="E43" s="112"/>
      <c r="F43" s="112"/>
      <c r="G43" s="112"/>
    </row>
    <row r="44" spans="1:7" s="113" customFormat="1" x14ac:dyDescent="0.25">
      <c r="A44" s="112"/>
      <c r="B44" s="112"/>
      <c r="C44" s="112"/>
      <c r="D44" s="112"/>
      <c r="E44" s="112"/>
      <c r="F44" s="112"/>
      <c r="G44" s="112"/>
    </row>
    <row r="45" spans="1:7" s="113" customFormat="1" x14ac:dyDescent="0.25">
      <c r="A45" s="112"/>
      <c r="B45" s="112"/>
      <c r="C45" s="112"/>
      <c r="D45" s="112"/>
      <c r="E45" s="112"/>
      <c r="F45" s="112"/>
      <c r="G45" s="112"/>
    </row>
    <row r="46" spans="1:7" s="113" customFormat="1" x14ac:dyDescent="0.25">
      <c r="A46" s="112"/>
      <c r="B46" s="112"/>
      <c r="C46" s="112"/>
      <c r="D46" s="112"/>
      <c r="E46" s="112"/>
      <c r="F46" s="112"/>
      <c r="G46" s="112"/>
    </row>
    <row r="47" spans="1:7" s="113" customFormat="1" x14ac:dyDescent="0.25">
      <c r="A47" s="112"/>
      <c r="B47" s="112"/>
      <c r="C47" s="112"/>
      <c r="D47" s="112"/>
      <c r="E47" s="112"/>
      <c r="F47" s="112"/>
      <c r="G47" s="112"/>
    </row>
    <row r="48" spans="1:7" s="113" customFormat="1" x14ac:dyDescent="0.25">
      <c r="A48" s="112"/>
      <c r="B48" s="112"/>
      <c r="C48" s="112"/>
      <c r="D48" s="112"/>
      <c r="E48" s="112"/>
      <c r="F48" s="112"/>
      <c r="G48" s="112"/>
    </row>
    <row r="49" spans="1:7" s="113" customFormat="1" x14ac:dyDescent="0.25">
      <c r="A49" s="112"/>
      <c r="B49" s="112"/>
      <c r="C49" s="112"/>
      <c r="D49" s="112"/>
      <c r="E49" s="112"/>
      <c r="F49" s="112"/>
      <c r="G49" s="112"/>
    </row>
    <row r="50" spans="1:7" s="113" customFormat="1" x14ac:dyDescent="0.25">
      <c r="A50" s="112"/>
      <c r="B50" s="112"/>
      <c r="C50" s="112"/>
      <c r="D50" s="112"/>
      <c r="E50" s="112"/>
      <c r="F50" s="112"/>
      <c r="G50" s="112"/>
    </row>
    <row r="51" spans="1:7" s="113" customFormat="1" x14ac:dyDescent="0.25">
      <c r="A51" s="112"/>
      <c r="B51" s="112"/>
      <c r="C51" s="112"/>
      <c r="D51" s="112"/>
      <c r="E51" s="112"/>
      <c r="F51" s="112"/>
      <c r="G51" s="112"/>
    </row>
    <row r="52" spans="1:7" s="113" customFormat="1" x14ac:dyDescent="0.25">
      <c r="A52" s="112"/>
      <c r="B52" s="112"/>
      <c r="C52" s="112"/>
      <c r="D52" s="112"/>
      <c r="E52" s="112"/>
      <c r="F52" s="112"/>
      <c r="G52" s="112"/>
    </row>
    <row r="53" spans="1:7" s="113" customFormat="1" x14ac:dyDescent="0.25">
      <c r="A53" s="112"/>
      <c r="B53" s="112"/>
      <c r="C53" s="112"/>
      <c r="D53" s="112"/>
      <c r="E53" s="112"/>
      <c r="F53" s="112"/>
      <c r="G53" s="112"/>
    </row>
    <row r="54" spans="1:7" s="113" customFormat="1" x14ac:dyDescent="0.25">
      <c r="A54" s="112"/>
      <c r="B54" s="112"/>
      <c r="C54" s="112"/>
      <c r="D54" s="112"/>
      <c r="E54" s="112"/>
      <c r="F54" s="112"/>
      <c r="G54" s="112"/>
    </row>
    <row r="55" spans="1:7" s="113" customFormat="1" x14ac:dyDescent="0.25">
      <c r="A55" s="112"/>
      <c r="B55" s="112"/>
      <c r="C55" s="112"/>
      <c r="D55" s="112"/>
      <c r="E55" s="112"/>
      <c r="F55" s="112"/>
      <c r="G55" s="112"/>
    </row>
    <row r="56" spans="1:7" s="113" customFormat="1" x14ac:dyDescent="0.25">
      <c r="A56" s="112"/>
      <c r="B56" s="112"/>
      <c r="C56" s="112"/>
      <c r="D56" s="112"/>
      <c r="E56" s="112"/>
      <c r="F56" s="112"/>
      <c r="G56" s="112"/>
    </row>
    <row r="57" spans="1:7" s="113" customFormat="1" x14ac:dyDescent="0.25">
      <c r="A57" s="112"/>
      <c r="B57" s="112"/>
      <c r="C57" s="112"/>
      <c r="D57" s="112"/>
      <c r="E57" s="112"/>
      <c r="F57" s="112"/>
      <c r="G57" s="112"/>
    </row>
    <row r="58" spans="1:7" s="113" customFormat="1" x14ac:dyDescent="0.25">
      <c r="A58" s="112"/>
      <c r="B58" s="112"/>
      <c r="C58" s="112"/>
      <c r="D58" s="112"/>
      <c r="E58" s="112"/>
      <c r="F58" s="112"/>
      <c r="G58" s="112"/>
    </row>
    <row r="59" spans="1:7" s="113" customFormat="1" x14ac:dyDescent="0.25">
      <c r="A59" s="112"/>
      <c r="B59" s="112"/>
      <c r="C59" s="112"/>
      <c r="D59" s="112"/>
      <c r="E59" s="112"/>
      <c r="F59" s="112"/>
      <c r="G59" s="112"/>
    </row>
    <row r="60" spans="1:7" s="113" customFormat="1" x14ac:dyDescent="0.25">
      <c r="A60" s="112"/>
      <c r="B60" s="112"/>
      <c r="C60" s="112"/>
      <c r="D60" s="112"/>
      <c r="E60" s="112"/>
      <c r="F60" s="112"/>
      <c r="G60" s="112"/>
    </row>
    <row r="61" spans="1:7" s="113" customFormat="1" x14ac:dyDescent="0.25">
      <c r="A61" s="112"/>
      <c r="B61" s="112"/>
      <c r="C61" s="112"/>
      <c r="D61" s="112"/>
      <c r="E61" s="112"/>
      <c r="F61" s="112"/>
      <c r="G61" s="112"/>
    </row>
    <row r="62" spans="1:7" s="113" customFormat="1" x14ac:dyDescent="0.25">
      <c r="A62" s="112"/>
      <c r="B62" s="112"/>
      <c r="C62" s="112"/>
      <c r="D62" s="112"/>
      <c r="E62" s="112"/>
      <c r="F62" s="112"/>
      <c r="G62" s="112"/>
    </row>
    <row r="63" spans="1:7" s="113" customFormat="1" x14ac:dyDescent="0.25">
      <c r="A63" s="112"/>
      <c r="B63" s="112"/>
      <c r="C63" s="112"/>
      <c r="D63" s="112"/>
      <c r="E63" s="112"/>
      <c r="F63" s="112"/>
      <c r="G63" s="112"/>
    </row>
    <row r="64" spans="1:7" s="113" customFormat="1" x14ac:dyDescent="0.25">
      <c r="A64" s="112"/>
      <c r="B64" s="112"/>
      <c r="C64" s="112"/>
      <c r="D64" s="112"/>
      <c r="E64" s="112"/>
      <c r="F64" s="112"/>
      <c r="G64" s="112"/>
    </row>
    <row r="65" spans="1:7" s="113" customFormat="1" x14ac:dyDescent="0.25">
      <c r="A65" s="112"/>
      <c r="B65" s="112"/>
      <c r="C65" s="112"/>
      <c r="D65" s="112"/>
      <c r="E65" s="112"/>
      <c r="F65" s="112"/>
      <c r="G65" s="112"/>
    </row>
    <row r="66" spans="1:7" s="113" customFormat="1" x14ac:dyDescent="0.25">
      <c r="A66" s="112"/>
      <c r="B66" s="112"/>
      <c r="C66" s="112"/>
      <c r="D66" s="112"/>
      <c r="E66" s="112"/>
      <c r="F66" s="112"/>
      <c r="G66" s="112"/>
    </row>
    <row r="67" spans="1:7" s="113" customFormat="1" x14ac:dyDescent="0.25">
      <c r="A67" s="112"/>
      <c r="B67" s="112"/>
      <c r="C67" s="112"/>
      <c r="D67" s="112"/>
      <c r="E67" s="112"/>
      <c r="F67" s="112"/>
      <c r="G67" s="112"/>
    </row>
    <row r="68" spans="1:7" s="113" customFormat="1" x14ac:dyDescent="0.25">
      <c r="A68" s="112"/>
      <c r="B68" s="112"/>
      <c r="C68" s="112"/>
      <c r="D68" s="112"/>
      <c r="E68" s="112"/>
      <c r="F68" s="112"/>
      <c r="G68" s="112"/>
    </row>
    <row r="69" spans="1:7" s="113" customFormat="1" x14ac:dyDescent="0.25">
      <c r="A69" s="112"/>
      <c r="B69" s="112"/>
      <c r="C69" s="112"/>
      <c r="D69" s="112"/>
      <c r="E69" s="112"/>
      <c r="F69" s="112"/>
      <c r="G69" s="112"/>
    </row>
    <row r="70" spans="1:7" s="113" customFormat="1" x14ac:dyDescent="0.25">
      <c r="A70" s="112"/>
      <c r="B70" s="112"/>
      <c r="C70" s="112"/>
      <c r="D70" s="112"/>
      <c r="E70" s="112"/>
      <c r="F70" s="112"/>
      <c r="G70" s="112"/>
    </row>
    <row r="71" spans="1:7" s="113" customFormat="1" x14ac:dyDescent="0.25">
      <c r="A71" s="112"/>
      <c r="B71" s="112"/>
      <c r="C71" s="112"/>
      <c r="D71" s="112"/>
      <c r="E71" s="112"/>
      <c r="F71" s="112"/>
      <c r="G71" s="112"/>
    </row>
    <row r="72" spans="1:7" s="113" customFormat="1" x14ac:dyDescent="0.25">
      <c r="A72" s="112"/>
      <c r="B72" s="112"/>
      <c r="C72" s="112"/>
      <c r="D72" s="112"/>
      <c r="E72" s="112"/>
      <c r="F72" s="112"/>
      <c r="G72" s="112"/>
    </row>
    <row r="73" spans="1:7" s="113" customFormat="1" x14ac:dyDescent="0.25">
      <c r="A73" s="112"/>
      <c r="B73" s="112"/>
      <c r="C73" s="112"/>
      <c r="D73" s="112"/>
      <c r="E73" s="112"/>
      <c r="F73" s="112"/>
      <c r="G73" s="112"/>
    </row>
    <row r="74" spans="1:7" s="113" customFormat="1" x14ac:dyDescent="0.25">
      <c r="A74" s="112"/>
      <c r="B74" s="112"/>
      <c r="C74" s="112"/>
      <c r="D74" s="112"/>
      <c r="E74" s="112"/>
      <c r="F74" s="112"/>
      <c r="G74" s="112"/>
    </row>
    <row r="75" spans="1:7" s="113" customFormat="1" x14ac:dyDescent="0.25">
      <c r="A75" s="112"/>
      <c r="B75" s="112"/>
      <c r="C75" s="112"/>
      <c r="D75" s="112"/>
      <c r="E75" s="112"/>
      <c r="F75" s="112"/>
      <c r="G75" s="112"/>
    </row>
    <row r="76" spans="1:7" s="113" customFormat="1" x14ac:dyDescent="0.25">
      <c r="A76" s="112"/>
      <c r="B76" s="112"/>
      <c r="C76" s="112"/>
      <c r="D76" s="112"/>
      <c r="E76" s="112"/>
      <c r="F76" s="112"/>
      <c r="G76" s="112"/>
    </row>
    <row r="77" spans="1:7" s="113" customFormat="1" x14ac:dyDescent="0.25">
      <c r="A77" s="112"/>
      <c r="B77" s="112"/>
      <c r="C77" s="112"/>
      <c r="D77" s="112"/>
      <c r="E77" s="112"/>
      <c r="F77" s="112"/>
      <c r="G77" s="112"/>
    </row>
    <row r="78" spans="1:7" s="113" customFormat="1" x14ac:dyDescent="0.25">
      <c r="A78" s="112"/>
      <c r="B78" s="112"/>
      <c r="C78" s="112"/>
      <c r="D78" s="112"/>
      <c r="E78" s="112"/>
      <c r="F78" s="112"/>
      <c r="G78" s="112"/>
    </row>
    <row r="79" spans="1:7" s="113" customFormat="1" x14ac:dyDescent="0.25">
      <c r="A79" s="112"/>
      <c r="B79" s="112"/>
      <c r="C79" s="112"/>
      <c r="D79" s="112"/>
      <c r="E79" s="112"/>
      <c r="F79" s="112"/>
      <c r="G79" s="112"/>
    </row>
    <row r="80" spans="1:7" s="113" customFormat="1" x14ac:dyDescent="0.25">
      <c r="A80" s="112"/>
      <c r="B80" s="112"/>
      <c r="C80" s="112"/>
      <c r="D80" s="112"/>
      <c r="E80" s="112"/>
      <c r="F80" s="112"/>
      <c r="G80" s="112"/>
    </row>
    <row r="81" spans="1:7" s="113" customFormat="1" x14ac:dyDescent="0.25">
      <c r="A81" s="112"/>
      <c r="B81" s="112"/>
      <c r="C81" s="112"/>
      <c r="D81" s="112"/>
      <c r="E81" s="112"/>
      <c r="F81" s="112"/>
      <c r="G81" s="112"/>
    </row>
    <row r="82" spans="1:7" s="113" customFormat="1" x14ac:dyDescent="0.25">
      <c r="A82" s="112"/>
      <c r="B82" s="112"/>
      <c r="C82" s="112"/>
      <c r="D82" s="112"/>
      <c r="E82" s="112"/>
      <c r="F82" s="112"/>
      <c r="G82" s="112"/>
    </row>
    <row r="83" spans="1:7" s="113" customFormat="1" x14ac:dyDescent="0.25">
      <c r="A83" s="112"/>
      <c r="B83" s="112"/>
      <c r="C83" s="112"/>
      <c r="D83" s="112"/>
      <c r="E83" s="112"/>
      <c r="F83" s="112"/>
      <c r="G83" s="112"/>
    </row>
    <row r="84" spans="1:7" s="113" customFormat="1" x14ac:dyDescent="0.25">
      <c r="A84" s="112"/>
      <c r="B84" s="112"/>
      <c r="C84" s="112"/>
      <c r="D84" s="112"/>
      <c r="E84" s="112"/>
      <c r="F84" s="112"/>
      <c r="G84" s="112"/>
    </row>
    <row r="85" spans="1:7" s="113" customFormat="1" x14ac:dyDescent="0.25">
      <c r="A85" s="112"/>
      <c r="B85" s="112"/>
      <c r="C85" s="112"/>
      <c r="D85" s="112"/>
      <c r="E85" s="112"/>
      <c r="F85" s="112"/>
      <c r="G85" s="112"/>
    </row>
    <row r="86" spans="1:7" s="113" customFormat="1" x14ac:dyDescent="0.25">
      <c r="A86" s="112"/>
      <c r="B86" s="112"/>
      <c r="C86" s="112"/>
      <c r="D86" s="112"/>
      <c r="E86" s="112"/>
      <c r="F86" s="112"/>
      <c r="G86" s="112"/>
    </row>
    <row r="87" spans="1:7" s="113" customFormat="1" x14ac:dyDescent="0.25">
      <c r="A87" s="112"/>
      <c r="B87" s="112"/>
      <c r="C87" s="112"/>
      <c r="D87" s="112"/>
      <c r="E87" s="112"/>
      <c r="F87" s="112"/>
      <c r="G87" s="112"/>
    </row>
    <row r="88" spans="1:7" s="113" customFormat="1" x14ac:dyDescent="0.25">
      <c r="A88" s="112"/>
      <c r="B88" s="112"/>
      <c r="C88" s="112"/>
      <c r="D88" s="112"/>
      <c r="E88" s="112"/>
      <c r="F88" s="112"/>
      <c r="G88" s="112"/>
    </row>
    <row r="89" spans="1:7" s="113" customFormat="1" x14ac:dyDescent="0.25">
      <c r="A89" s="112"/>
      <c r="B89" s="112"/>
      <c r="C89" s="112"/>
      <c r="D89" s="112"/>
      <c r="E89" s="112"/>
      <c r="F89" s="112"/>
      <c r="G89" s="112"/>
    </row>
    <row r="90" spans="1:7" s="113" customFormat="1" x14ac:dyDescent="0.25">
      <c r="A90" s="112"/>
      <c r="B90" s="112"/>
      <c r="C90" s="112"/>
      <c r="D90" s="112"/>
      <c r="E90" s="112"/>
      <c r="F90" s="112"/>
      <c r="G90" s="112"/>
    </row>
    <row r="91" spans="1:7" s="113" customFormat="1" x14ac:dyDescent="0.25">
      <c r="A91" s="112"/>
      <c r="B91" s="112"/>
      <c r="C91" s="112"/>
      <c r="D91" s="112"/>
      <c r="E91" s="112"/>
      <c r="F91" s="112"/>
      <c r="G91" s="112"/>
    </row>
    <row r="92" spans="1:7" s="113" customFormat="1" x14ac:dyDescent="0.25">
      <c r="A92" s="112"/>
      <c r="B92" s="112"/>
      <c r="C92" s="112"/>
      <c r="D92" s="112"/>
      <c r="E92" s="112"/>
      <c r="F92" s="112"/>
      <c r="G92" s="112"/>
    </row>
    <row r="93" spans="1:7" s="113" customFormat="1" x14ac:dyDescent="0.25">
      <c r="A93" s="112"/>
      <c r="B93" s="112"/>
      <c r="C93" s="112"/>
      <c r="D93" s="112"/>
      <c r="E93" s="112"/>
      <c r="F93" s="112"/>
      <c r="G93" s="112"/>
    </row>
    <row r="94" spans="1:7" s="113" customFormat="1" x14ac:dyDescent="0.25">
      <c r="A94" s="112"/>
      <c r="B94" s="112"/>
      <c r="C94" s="112"/>
      <c r="D94" s="112"/>
      <c r="E94" s="112"/>
      <c r="F94" s="112"/>
      <c r="G94" s="112"/>
    </row>
    <row r="95" spans="1:7" s="113" customFormat="1" x14ac:dyDescent="0.25">
      <c r="A95" s="112"/>
      <c r="B95" s="112"/>
      <c r="C95" s="112"/>
      <c r="D95" s="112"/>
      <c r="E95" s="112"/>
      <c r="F95" s="112"/>
      <c r="G95" s="112"/>
    </row>
    <row r="96" spans="1:7" s="113" customFormat="1" x14ac:dyDescent="0.25">
      <c r="A96" s="112"/>
      <c r="B96" s="112"/>
      <c r="C96" s="112"/>
      <c r="D96" s="112"/>
      <c r="E96" s="112"/>
      <c r="F96" s="112"/>
      <c r="G96" s="112"/>
    </row>
    <row r="97" spans="1:7" s="113" customFormat="1" x14ac:dyDescent="0.25">
      <c r="A97" s="112"/>
      <c r="B97" s="112"/>
      <c r="C97" s="112"/>
      <c r="D97" s="112"/>
      <c r="E97" s="112"/>
      <c r="F97" s="112"/>
      <c r="G97" s="112"/>
    </row>
    <row r="98" spans="1:7" s="113" customFormat="1" x14ac:dyDescent="0.25">
      <c r="A98" s="112"/>
      <c r="B98" s="112"/>
      <c r="C98" s="112"/>
      <c r="D98" s="112"/>
      <c r="E98" s="112"/>
      <c r="F98" s="112"/>
      <c r="G98" s="112"/>
    </row>
    <row r="99" spans="1:7" s="113" customFormat="1" x14ac:dyDescent="0.25">
      <c r="A99" s="112"/>
      <c r="B99" s="112"/>
      <c r="C99" s="112"/>
      <c r="D99" s="112"/>
      <c r="E99" s="112"/>
      <c r="F99" s="112"/>
      <c r="G99" s="112"/>
    </row>
    <row r="100" spans="1:7" s="113" customFormat="1" x14ac:dyDescent="0.25">
      <c r="A100" s="112"/>
      <c r="B100" s="112"/>
      <c r="C100" s="112"/>
      <c r="D100" s="112"/>
      <c r="E100" s="112"/>
      <c r="F100" s="112"/>
      <c r="G100" s="112"/>
    </row>
    <row r="101" spans="1:7" s="113" customFormat="1" x14ac:dyDescent="0.25">
      <c r="A101" s="112"/>
      <c r="B101" s="112"/>
      <c r="C101" s="112"/>
      <c r="D101" s="112"/>
      <c r="E101" s="112"/>
      <c r="F101" s="112"/>
      <c r="G101" s="112"/>
    </row>
    <row r="102" spans="1:7" s="113" customFormat="1" x14ac:dyDescent="0.25">
      <c r="A102" s="112"/>
      <c r="B102" s="112"/>
      <c r="C102" s="112"/>
      <c r="D102" s="112"/>
      <c r="E102" s="112"/>
      <c r="F102" s="112"/>
      <c r="G102" s="112"/>
    </row>
    <row r="103" spans="1:7" s="113" customFormat="1" x14ac:dyDescent="0.25">
      <c r="A103" s="112"/>
      <c r="B103" s="112"/>
      <c r="C103" s="112"/>
      <c r="D103" s="112"/>
      <c r="E103" s="112"/>
      <c r="F103" s="112"/>
      <c r="G103" s="112"/>
    </row>
    <row r="104" spans="1:7" s="113" customFormat="1" x14ac:dyDescent="0.25">
      <c r="A104" s="112"/>
      <c r="B104" s="112"/>
      <c r="C104" s="112"/>
      <c r="D104" s="112"/>
      <c r="E104" s="112"/>
      <c r="F104" s="112"/>
      <c r="G104" s="112"/>
    </row>
    <row r="105" spans="1:7" s="113" customFormat="1" x14ac:dyDescent="0.25">
      <c r="A105" s="112"/>
      <c r="B105" s="112"/>
      <c r="C105" s="112"/>
      <c r="D105" s="112"/>
      <c r="E105" s="112"/>
      <c r="F105" s="112"/>
      <c r="G105" s="112"/>
    </row>
    <row r="106" spans="1:7" s="113" customFormat="1" x14ac:dyDescent="0.25">
      <c r="A106" s="112"/>
      <c r="B106" s="112"/>
      <c r="C106" s="112"/>
      <c r="D106" s="112"/>
      <c r="E106" s="112"/>
      <c r="F106" s="112"/>
      <c r="G106" s="112"/>
    </row>
    <row r="107" spans="1:7" s="113" customFormat="1" x14ac:dyDescent="0.25">
      <c r="A107" s="112"/>
      <c r="B107" s="112"/>
      <c r="C107" s="112"/>
      <c r="D107" s="112"/>
      <c r="E107" s="112"/>
      <c r="F107" s="112"/>
      <c r="G107" s="112"/>
    </row>
    <row r="108" spans="1:7" s="113" customFormat="1" x14ac:dyDescent="0.25">
      <c r="A108" s="112"/>
      <c r="B108" s="112"/>
      <c r="C108" s="112"/>
      <c r="D108" s="112"/>
      <c r="E108" s="112"/>
      <c r="F108" s="112"/>
      <c r="G108" s="112"/>
    </row>
    <row r="109" spans="1:7" s="113" customFormat="1" x14ac:dyDescent="0.25">
      <c r="A109" s="112"/>
      <c r="B109" s="112"/>
      <c r="C109" s="112"/>
      <c r="D109" s="112"/>
      <c r="E109" s="112"/>
      <c r="F109" s="112"/>
      <c r="G109" s="112"/>
    </row>
    <row r="110" spans="1:7" s="113" customFormat="1" x14ac:dyDescent="0.25">
      <c r="A110" s="112"/>
      <c r="B110" s="112"/>
      <c r="C110" s="112"/>
      <c r="D110" s="112"/>
      <c r="E110" s="112"/>
      <c r="F110" s="112"/>
      <c r="G110" s="112"/>
    </row>
    <row r="111" spans="1:7" s="113" customFormat="1" x14ac:dyDescent="0.25">
      <c r="A111" s="112"/>
      <c r="B111" s="112"/>
      <c r="C111" s="112"/>
      <c r="D111" s="112"/>
      <c r="E111" s="112"/>
      <c r="F111" s="112"/>
      <c r="G111" s="112"/>
    </row>
    <row r="112" spans="1:7" s="113" customFormat="1" x14ac:dyDescent="0.25">
      <c r="A112" s="112"/>
      <c r="B112" s="112"/>
      <c r="C112" s="112"/>
      <c r="D112" s="112"/>
      <c r="E112" s="112"/>
      <c r="F112" s="112"/>
      <c r="G112" s="112"/>
    </row>
    <row r="113" spans="1:7" s="113" customFormat="1" x14ac:dyDescent="0.25">
      <c r="A113" s="112"/>
      <c r="B113" s="112"/>
      <c r="C113" s="112"/>
      <c r="D113" s="112"/>
      <c r="E113" s="112"/>
      <c r="F113" s="112"/>
      <c r="G113" s="112"/>
    </row>
    <row r="114" spans="1:7" s="113" customFormat="1" x14ac:dyDescent="0.25">
      <c r="A114" s="112"/>
      <c r="B114" s="112"/>
      <c r="C114" s="112"/>
      <c r="D114" s="112"/>
      <c r="E114" s="112"/>
      <c r="F114" s="112"/>
      <c r="G114" s="112"/>
    </row>
    <row r="115" spans="1:7" s="113" customFormat="1" x14ac:dyDescent="0.25">
      <c r="A115" s="112"/>
      <c r="B115" s="112"/>
      <c r="C115" s="112"/>
      <c r="D115" s="112"/>
      <c r="E115" s="112"/>
      <c r="F115" s="112"/>
      <c r="G115" s="112"/>
    </row>
    <row r="116" spans="1:7" s="113" customFormat="1" x14ac:dyDescent="0.25">
      <c r="A116" s="112"/>
      <c r="B116" s="112"/>
      <c r="C116" s="112"/>
      <c r="D116" s="112"/>
      <c r="E116" s="112"/>
      <c r="F116" s="112"/>
      <c r="G116" s="112"/>
    </row>
    <row r="117" spans="1:7" s="113" customFormat="1" x14ac:dyDescent="0.25">
      <c r="A117" s="112"/>
      <c r="B117" s="112"/>
      <c r="C117" s="112"/>
      <c r="D117" s="112"/>
      <c r="E117" s="112"/>
      <c r="F117" s="112"/>
      <c r="G117" s="112"/>
    </row>
    <row r="118" spans="1:7" s="113" customFormat="1" x14ac:dyDescent="0.25">
      <c r="A118" s="112"/>
      <c r="B118" s="112"/>
      <c r="C118" s="112"/>
      <c r="D118" s="112"/>
      <c r="E118" s="112"/>
      <c r="F118" s="112"/>
      <c r="G118" s="112"/>
    </row>
    <row r="119" spans="1:7" s="113" customFormat="1" x14ac:dyDescent="0.25">
      <c r="A119" s="112"/>
      <c r="B119" s="112"/>
      <c r="C119" s="112"/>
      <c r="D119" s="112"/>
      <c r="E119" s="112"/>
      <c r="F119" s="112"/>
      <c r="G119" s="112"/>
    </row>
    <row r="120" spans="1:7" s="113" customFormat="1" x14ac:dyDescent="0.25">
      <c r="A120" s="112"/>
      <c r="B120" s="112"/>
      <c r="C120" s="112"/>
      <c r="D120" s="112"/>
      <c r="E120" s="112"/>
      <c r="F120" s="112"/>
      <c r="G120" s="112"/>
    </row>
    <row r="121" spans="1:7" s="113" customFormat="1" x14ac:dyDescent="0.25">
      <c r="A121" s="112"/>
      <c r="B121" s="112"/>
      <c r="C121" s="112"/>
      <c r="D121" s="112"/>
      <c r="E121" s="112"/>
      <c r="F121" s="112"/>
      <c r="G121" s="112"/>
    </row>
    <row r="122" spans="1:7" s="113" customFormat="1" x14ac:dyDescent="0.25">
      <c r="A122" s="112"/>
      <c r="B122" s="112"/>
      <c r="C122" s="112"/>
      <c r="D122" s="112"/>
      <c r="E122" s="112"/>
      <c r="F122" s="112"/>
      <c r="G122" s="112"/>
    </row>
    <row r="123" spans="1:7" s="113" customFormat="1" x14ac:dyDescent="0.25">
      <c r="A123" s="112"/>
      <c r="B123" s="112"/>
      <c r="C123" s="112"/>
      <c r="D123" s="112"/>
      <c r="E123" s="112"/>
      <c r="F123" s="112"/>
      <c r="G123" s="112"/>
    </row>
    <row r="124" spans="1:7" s="113" customFormat="1" x14ac:dyDescent="0.25">
      <c r="A124" s="112"/>
      <c r="B124" s="112"/>
      <c r="C124" s="112"/>
      <c r="D124" s="112"/>
      <c r="E124" s="112"/>
      <c r="F124" s="112"/>
      <c r="G124" s="112"/>
    </row>
    <row r="125" spans="1:7" s="113" customFormat="1" x14ac:dyDescent="0.25">
      <c r="A125" s="112"/>
      <c r="B125" s="112"/>
      <c r="C125" s="112"/>
      <c r="D125" s="112"/>
      <c r="E125" s="112"/>
      <c r="F125" s="112"/>
      <c r="G125" s="112"/>
    </row>
    <row r="126" spans="1:7" s="113" customFormat="1" x14ac:dyDescent="0.25">
      <c r="A126" s="112"/>
      <c r="B126" s="112"/>
      <c r="C126" s="112"/>
      <c r="D126" s="112"/>
      <c r="E126" s="112"/>
      <c r="F126" s="112"/>
      <c r="G126" s="112"/>
    </row>
    <row r="127" spans="1:7" s="113" customFormat="1" x14ac:dyDescent="0.25">
      <c r="A127" s="112"/>
      <c r="B127" s="112"/>
      <c r="C127" s="112"/>
      <c r="D127" s="112"/>
      <c r="E127" s="112"/>
      <c r="F127" s="112"/>
      <c r="G127" s="112"/>
    </row>
    <row r="128" spans="1:7" s="113" customFormat="1" x14ac:dyDescent="0.25">
      <c r="A128" s="112"/>
      <c r="B128" s="112"/>
      <c r="C128" s="112"/>
      <c r="D128" s="112"/>
      <c r="E128" s="112"/>
      <c r="F128" s="112"/>
      <c r="G128" s="112"/>
    </row>
    <row r="129" spans="1:7" s="113" customFormat="1" x14ac:dyDescent="0.25">
      <c r="A129" s="112"/>
      <c r="B129" s="112"/>
      <c r="C129" s="112"/>
      <c r="D129" s="112"/>
      <c r="E129" s="112"/>
      <c r="F129" s="112"/>
      <c r="G129" s="112"/>
    </row>
    <row r="130" spans="1:7" s="113" customFormat="1" x14ac:dyDescent="0.25">
      <c r="A130" s="112"/>
      <c r="B130" s="112"/>
      <c r="C130" s="112"/>
      <c r="D130" s="112"/>
      <c r="E130" s="112"/>
      <c r="F130" s="112"/>
      <c r="G130" s="112"/>
    </row>
    <row r="131" spans="1:7" s="113" customFormat="1" x14ac:dyDescent="0.25">
      <c r="A131" s="112"/>
      <c r="B131" s="112"/>
      <c r="C131" s="112"/>
      <c r="D131" s="112"/>
      <c r="E131" s="112"/>
      <c r="F131" s="112"/>
      <c r="G131" s="112"/>
    </row>
    <row r="132" spans="1:7" s="113" customFormat="1" x14ac:dyDescent="0.25">
      <c r="A132" s="112"/>
      <c r="B132" s="112"/>
      <c r="C132" s="112"/>
      <c r="D132" s="112"/>
      <c r="E132" s="112"/>
      <c r="F132" s="112"/>
      <c r="G132" s="112"/>
    </row>
    <row r="133" spans="1:7" s="113" customFormat="1" x14ac:dyDescent="0.25">
      <c r="A133" s="112"/>
      <c r="B133" s="112"/>
      <c r="C133" s="112"/>
      <c r="D133" s="112"/>
      <c r="E133" s="112"/>
      <c r="F133" s="112"/>
      <c r="G133" s="112"/>
    </row>
    <row r="134" spans="1:7" s="113" customFormat="1" x14ac:dyDescent="0.25">
      <c r="A134" s="112"/>
      <c r="B134" s="112"/>
      <c r="C134" s="112"/>
      <c r="D134" s="112"/>
      <c r="E134" s="112"/>
      <c r="F134" s="112"/>
      <c r="G134" s="112"/>
    </row>
    <row r="135" spans="1:7" s="113" customFormat="1" x14ac:dyDescent="0.25">
      <c r="A135" s="112"/>
      <c r="B135" s="112"/>
      <c r="C135" s="112"/>
      <c r="D135" s="112"/>
      <c r="E135" s="112"/>
      <c r="F135" s="112"/>
      <c r="G135" s="112"/>
    </row>
    <row r="136" spans="1:7" s="113" customFormat="1" x14ac:dyDescent="0.25">
      <c r="A136" s="112"/>
      <c r="B136" s="112"/>
      <c r="C136" s="112"/>
      <c r="D136" s="112"/>
      <c r="E136" s="112"/>
      <c r="F136" s="112"/>
      <c r="G136" s="112"/>
    </row>
    <row r="137" spans="1:7" s="113" customFormat="1" x14ac:dyDescent="0.25">
      <c r="A137" s="112"/>
      <c r="B137" s="112"/>
      <c r="C137" s="112"/>
      <c r="D137" s="112"/>
      <c r="E137" s="112"/>
      <c r="F137" s="112"/>
      <c r="G137" s="112"/>
    </row>
    <row r="138" spans="1:7" s="113" customFormat="1" x14ac:dyDescent="0.25">
      <c r="A138" s="112"/>
      <c r="B138" s="112"/>
      <c r="C138" s="112"/>
      <c r="D138" s="112"/>
      <c r="E138" s="112"/>
      <c r="F138" s="112"/>
      <c r="G138" s="112"/>
    </row>
    <row r="139" spans="1:7" s="113" customFormat="1" x14ac:dyDescent="0.25">
      <c r="A139" s="112"/>
      <c r="B139" s="112"/>
      <c r="C139" s="112"/>
      <c r="D139" s="112"/>
      <c r="E139" s="112"/>
      <c r="F139" s="112"/>
      <c r="G139" s="112"/>
    </row>
    <row r="140" spans="1:7" s="113" customFormat="1" x14ac:dyDescent="0.25">
      <c r="A140" s="112"/>
      <c r="B140" s="112"/>
      <c r="C140" s="112"/>
      <c r="D140" s="112"/>
      <c r="E140" s="112"/>
      <c r="F140" s="112"/>
      <c r="G140" s="112"/>
    </row>
    <row r="141" spans="1:7" s="113" customFormat="1" x14ac:dyDescent="0.25">
      <c r="A141" s="112"/>
      <c r="B141" s="112"/>
      <c r="C141" s="112"/>
      <c r="D141" s="112"/>
      <c r="E141" s="112"/>
      <c r="F141" s="112"/>
      <c r="G141" s="112"/>
    </row>
    <row r="142" spans="1:7" s="113" customFormat="1" x14ac:dyDescent="0.25">
      <c r="A142" s="112"/>
      <c r="B142" s="112"/>
      <c r="C142" s="112"/>
      <c r="D142" s="112"/>
      <c r="E142" s="112"/>
      <c r="F142" s="112"/>
      <c r="G142" s="112"/>
    </row>
    <row r="143" spans="1:7" s="113" customFormat="1" x14ac:dyDescent="0.25">
      <c r="A143" s="112"/>
      <c r="B143" s="112"/>
      <c r="C143" s="112"/>
      <c r="D143" s="112"/>
      <c r="E143" s="112"/>
      <c r="F143" s="112"/>
      <c r="G143" s="112"/>
    </row>
    <row r="144" spans="1:7" s="113" customFormat="1" x14ac:dyDescent="0.25">
      <c r="A144" s="112"/>
      <c r="B144" s="112"/>
      <c r="C144" s="112"/>
      <c r="D144" s="112"/>
      <c r="E144" s="112"/>
      <c r="F144" s="112"/>
      <c r="G144" s="112"/>
    </row>
    <row r="145" spans="1:7" s="113" customFormat="1" x14ac:dyDescent="0.25">
      <c r="A145" s="112"/>
      <c r="B145" s="112"/>
      <c r="C145" s="112"/>
      <c r="D145" s="112"/>
      <c r="E145" s="112"/>
      <c r="F145" s="112"/>
      <c r="G145" s="112"/>
    </row>
    <row r="146" spans="1:7" s="113" customFormat="1" x14ac:dyDescent="0.25">
      <c r="A146" s="112"/>
      <c r="B146" s="112"/>
      <c r="C146" s="112"/>
      <c r="D146" s="112"/>
      <c r="E146" s="112"/>
      <c r="F146" s="112"/>
      <c r="G146" s="112"/>
    </row>
    <row r="147" spans="1:7" s="113" customFormat="1" x14ac:dyDescent="0.25">
      <c r="A147" s="112"/>
      <c r="B147" s="112"/>
      <c r="C147" s="112"/>
      <c r="D147" s="112"/>
      <c r="E147" s="112"/>
      <c r="F147" s="112"/>
      <c r="G147" s="112"/>
    </row>
    <row r="148" spans="1:7" s="113" customFormat="1" x14ac:dyDescent="0.25">
      <c r="A148" s="112"/>
      <c r="B148" s="112"/>
      <c r="C148" s="112"/>
      <c r="D148" s="112"/>
      <c r="E148" s="112"/>
      <c r="F148" s="112"/>
      <c r="G148" s="112"/>
    </row>
    <row r="149" spans="1:7" s="113" customFormat="1" x14ac:dyDescent="0.25">
      <c r="A149" s="112"/>
      <c r="B149" s="112"/>
      <c r="C149" s="112"/>
      <c r="D149" s="112"/>
      <c r="E149" s="112"/>
      <c r="F149" s="112"/>
      <c r="G149" s="112"/>
    </row>
    <row r="150" spans="1:7" s="113" customFormat="1" x14ac:dyDescent="0.25">
      <c r="A150" s="112"/>
      <c r="B150" s="112"/>
      <c r="C150" s="112"/>
      <c r="D150" s="112"/>
      <c r="E150" s="112"/>
      <c r="F150" s="112"/>
      <c r="G150" s="112"/>
    </row>
    <row r="151" spans="1:7" s="113" customFormat="1" x14ac:dyDescent="0.25">
      <c r="A151" s="112"/>
      <c r="B151" s="112"/>
      <c r="C151" s="112"/>
      <c r="D151" s="112"/>
      <c r="E151" s="112"/>
      <c r="F151" s="112"/>
      <c r="G151" s="112"/>
    </row>
    <row r="152" spans="1:7" s="113" customFormat="1" x14ac:dyDescent="0.25">
      <c r="A152" s="112"/>
      <c r="B152" s="112"/>
      <c r="C152" s="112"/>
      <c r="D152" s="112"/>
      <c r="E152" s="112"/>
      <c r="F152" s="112"/>
      <c r="G152" s="112"/>
    </row>
    <row r="153" spans="1:7" s="113" customFormat="1" x14ac:dyDescent="0.25">
      <c r="A153" s="112"/>
      <c r="B153" s="112"/>
      <c r="C153" s="112"/>
      <c r="D153" s="112"/>
      <c r="E153" s="112"/>
      <c r="F153" s="112"/>
      <c r="G153" s="112"/>
    </row>
    <row r="154" spans="1:7" s="113" customFormat="1" x14ac:dyDescent="0.25">
      <c r="A154" s="112"/>
      <c r="B154" s="112"/>
      <c r="C154" s="112"/>
      <c r="D154" s="112"/>
      <c r="E154" s="112"/>
      <c r="F154" s="112"/>
      <c r="G154" s="112"/>
    </row>
    <row r="155" spans="1:7" s="113" customFormat="1" x14ac:dyDescent="0.25">
      <c r="A155" s="112"/>
      <c r="B155" s="112"/>
      <c r="C155" s="112"/>
      <c r="D155" s="112"/>
      <c r="E155" s="112"/>
      <c r="F155" s="112"/>
      <c r="G155" s="112"/>
    </row>
    <row r="156" spans="1:7" s="113" customFormat="1" x14ac:dyDescent="0.25">
      <c r="A156" s="112"/>
      <c r="B156" s="112"/>
      <c r="C156" s="112"/>
      <c r="D156" s="112"/>
      <c r="E156" s="112"/>
      <c r="F156" s="112"/>
      <c r="G156" s="112"/>
    </row>
    <row r="157" spans="1:7" s="113" customFormat="1" x14ac:dyDescent="0.25">
      <c r="A157" s="112"/>
      <c r="B157" s="114"/>
      <c r="C157" s="112"/>
      <c r="D157" s="112"/>
      <c r="E157" s="112"/>
      <c r="F157" s="112"/>
      <c r="G157" s="112"/>
    </row>
    <row r="158" spans="1:7" s="113" customFormat="1" x14ac:dyDescent="0.25">
      <c r="A158" s="112"/>
      <c r="C158" s="112"/>
      <c r="D158" s="112"/>
      <c r="E158" s="112"/>
      <c r="F158" s="112"/>
      <c r="G158" s="112"/>
    </row>
    <row r="159" spans="1:7" s="113" customFormat="1" x14ac:dyDescent="0.25">
      <c r="A159" s="112"/>
      <c r="B159" s="9"/>
      <c r="C159" s="112"/>
      <c r="D159" s="112"/>
      <c r="E159" s="112"/>
      <c r="F159" s="112"/>
      <c r="G159" s="112"/>
    </row>
  </sheetData>
  <mergeCells count="43">
    <mergeCell ref="D29:G29"/>
    <mergeCell ref="B6:B7"/>
    <mergeCell ref="B18:B19"/>
    <mergeCell ref="A18:A19"/>
    <mergeCell ref="C18:C19"/>
    <mergeCell ref="D18:D19"/>
    <mergeCell ref="A14:A15"/>
    <mergeCell ref="D14:D15"/>
    <mergeCell ref="B8:B9"/>
    <mergeCell ref="B10:B11"/>
    <mergeCell ref="B12:B13"/>
    <mergeCell ref="B14:B15"/>
    <mergeCell ref="D6:D7"/>
    <mergeCell ref="C14:C15"/>
    <mergeCell ref="D8:D9"/>
    <mergeCell ref="D10:D11"/>
    <mergeCell ref="D12:D13"/>
    <mergeCell ref="A1:G1"/>
    <mergeCell ref="B16:B17"/>
    <mergeCell ref="C16:C17"/>
    <mergeCell ref="D16:D17"/>
    <mergeCell ref="A16:A17"/>
    <mergeCell ref="A6:A7"/>
    <mergeCell ref="A8:A9"/>
    <mergeCell ref="A10:A11"/>
    <mergeCell ref="A12:A13"/>
    <mergeCell ref="C6:C7"/>
    <mergeCell ref="C8:C9"/>
    <mergeCell ref="C10:C11"/>
    <mergeCell ref="C12:C13"/>
    <mergeCell ref="A3:D3"/>
    <mergeCell ref="A4:D4"/>
    <mergeCell ref="B20:B21"/>
    <mergeCell ref="A20:A21"/>
    <mergeCell ref="C20:C21"/>
    <mergeCell ref="D20:D21"/>
    <mergeCell ref="A24:A27"/>
    <mergeCell ref="B24:B25"/>
    <mergeCell ref="B26:B27"/>
    <mergeCell ref="A22:A23"/>
    <mergeCell ref="B22:B23"/>
    <mergeCell ref="C22:C23"/>
    <mergeCell ref="D22:D23"/>
  </mergeCells>
  <printOptions horizontalCentered="1"/>
  <pageMargins left="0.78740157480314965" right="1.3779527559055118" top="0.78740157480314965" bottom="0.78740157480314965" header="0.31496062992125984" footer="0.31496062992125984"/>
  <pageSetup paperSize="9" scale="9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8" shapeId="1025" r:id="rId4">
          <objectPr defaultSize="0" autoPict="0" r:id="rId5">
            <anchor moveWithCells="1">
              <from>
                <xdr:col>1</xdr:col>
                <xdr:colOff>28575</xdr:colOff>
                <xdr:row>0</xdr:row>
                <xdr:rowOff>38100</xdr:rowOff>
              </from>
              <to>
                <xdr:col>1</xdr:col>
                <xdr:colOff>1276350</xdr:colOff>
                <xdr:row>0</xdr:row>
                <xdr:rowOff>1019175</xdr:rowOff>
              </to>
            </anchor>
          </objectPr>
        </oleObject>
      </mc:Choice>
      <mc:Fallback>
        <oleObject progId="CorelDraw.Graphic.1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ETE</vt:lpstr>
      <vt:lpstr>EEEB</vt:lpstr>
      <vt:lpstr>BDI</vt:lpstr>
      <vt:lpstr>CALCULO BDI</vt:lpstr>
      <vt:lpstr>PARAMENTRO BDI</vt:lpstr>
      <vt:lpstr>CRONOGRAMA</vt:lpstr>
      <vt:lpstr>BDI!Area_de_impressao</vt:lpstr>
      <vt:lpstr>'CALCULO BDI'!Area_de_impressao</vt:lpstr>
      <vt:lpstr>CRONOGRAMA!Area_de_impressao</vt:lpstr>
      <vt:lpstr>EEEB!Area_de_impressao</vt:lpstr>
      <vt:lpstr>ETE!Area_de_impressao</vt:lpstr>
      <vt:lpstr>'PARAMENTRO BDI'!Area_de_impressao</vt:lpstr>
      <vt:lpstr>CRONOGRAMA!Titulos_de_impressao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</dc:creator>
  <cp:lastModifiedBy>PPO-USER</cp:lastModifiedBy>
  <cp:lastPrinted>2020-08-25T12:23:45Z</cp:lastPrinted>
  <dcterms:created xsi:type="dcterms:W3CDTF">2014-12-04T15:40:46Z</dcterms:created>
  <dcterms:modified xsi:type="dcterms:W3CDTF">2020-08-25T12:24:34Z</dcterms:modified>
</cp:coreProperties>
</file>