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3\Compras\## PROCESSOS\PROCESSOS 2021\CONCORRÊNCIA\CONCORRÊNCIA - PROJETOS\"/>
    </mc:Choice>
  </mc:AlternateContent>
  <bookViews>
    <workbookView xWindow="0" yWindow="0" windowWidth="28800" windowHeight="12045"/>
  </bookViews>
  <sheets>
    <sheet name="Orçamento" sheetId="13" r:id="rId1"/>
    <sheet name="BDI" sheetId="12" r:id="rId2"/>
    <sheet name="Cronograma Físico Financeiro" sheetId="14" r:id="rId3"/>
  </sheets>
  <definedNames>
    <definedName name="_xlnm.Print_Area" localSheetId="1">BDI!$A$1:$K$45</definedName>
    <definedName name="_xlnm.Print_Area" localSheetId="0">Orçamento!$A$1:$H$96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13" l="1"/>
  <c r="H85" i="13"/>
  <c r="H84" i="13"/>
  <c r="H83" i="13"/>
  <c r="H82" i="13"/>
  <c r="H80" i="13"/>
  <c r="H78" i="13"/>
  <c r="H77" i="13"/>
  <c r="H76" i="13"/>
  <c r="H75" i="13"/>
  <c r="H74" i="13"/>
  <c r="H73" i="13"/>
  <c r="H72" i="13"/>
  <c r="H71" i="13"/>
  <c r="H70" i="13"/>
  <c r="H68" i="13"/>
  <c r="H67" i="13"/>
  <c r="H66" i="13"/>
  <c r="H65" i="13"/>
  <c r="H64" i="13"/>
  <c r="H63" i="13"/>
  <c r="H62" i="13"/>
  <c r="H61" i="13"/>
  <c r="H60" i="13"/>
  <c r="H59" i="13"/>
  <c r="H57" i="13"/>
  <c r="H56" i="13"/>
  <c r="H55" i="13"/>
  <c r="H54" i="13"/>
  <c r="H52" i="13"/>
  <c r="H50" i="13"/>
  <c r="H49" i="13"/>
  <c r="H47" i="13"/>
  <c r="H46" i="13"/>
  <c r="H45" i="13"/>
  <c r="H43" i="13"/>
  <c r="H42" i="13"/>
  <c r="H40" i="13"/>
  <c r="H39" i="13"/>
  <c r="H38" i="13"/>
  <c r="H37" i="13"/>
  <c r="H35" i="13"/>
  <c r="H33" i="13"/>
  <c r="H32" i="13"/>
  <c r="H30" i="13"/>
  <c r="H28" i="13"/>
  <c r="H27" i="13"/>
  <c r="H25" i="13"/>
  <c r="H23" i="13"/>
  <c r="H22" i="13"/>
  <c r="H20" i="13"/>
  <c r="H18" i="13"/>
  <c r="H16" i="13"/>
  <c r="H14" i="13"/>
  <c r="H12" i="13"/>
  <c r="H11" i="13"/>
  <c r="G86" i="13"/>
  <c r="G85" i="13"/>
  <c r="G84" i="13"/>
  <c r="G83" i="13"/>
  <c r="G82" i="13"/>
  <c r="G80" i="13"/>
  <c r="G78" i="13"/>
  <c r="G77" i="13"/>
  <c r="G76" i="13"/>
  <c r="G75" i="13"/>
  <c r="G74" i="13"/>
  <c r="G73" i="13"/>
  <c r="G72" i="13"/>
  <c r="G71" i="13"/>
  <c r="G70" i="13"/>
  <c r="G68" i="13"/>
  <c r="G67" i="13"/>
  <c r="G66" i="13"/>
  <c r="G65" i="13"/>
  <c r="G64" i="13"/>
  <c r="G63" i="13"/>
  <c r="G62" i="13"/>
  <c r="G61" i="13"/>
  <c r="G60" i="13"/>
  <c r="G59" i="13"/>
  <c r="G57" i="13"/>
  <c r="G56" i="13"/>
  <c r="G55" i="13"/>
  <c r="G54" i="13"/>
  <c r="G52" i="13"/>
  <c r="G50" i="13"/>
  <c r="G49" i="13"/>
  <c r="G47" i="13"/>
  <c r="G46" i="13"/>
  <c r="G45" i="13"/>
  <c r="G43" i="13"/>
  <c r="G42" i="13"/>
  <c r="G40" i="13"/>
  <c r="G39" i="13"/>
  <c r="G38" i="13"/>
  <c r="G37" i="13"/>
  <c r="G35" i="13"/>
  <c r="G33" i="13"/>
  <c r="G32" i="13"/>
  <c r="G30" i="13"/>
  <c r="G28" i="13"/>
  <c r="G27" i="13"/>
  <c r="G25" i="13"/>
  <c r="G23" i="13"/>
  <c r="G22" i="13"/>
  <c r="G20" i="13"/>
  <c r="G18" i="13"/>
  <c r="G16" i="13"/>
  <c r="G14" i="13"/>
  <c r="G12" i="13"/>
  <c r="G11" i="13"/>
  <c r="B3" i="14" l="1"/>
  <c r="B8" i="14"/>
  <c r="E57" i="13" l="1"/>
  <c r="E47" i="13"/>
  <c r="E11" i="13" l="1"/>
  <c r="E68" i="13"/>
  <c r="E67" i="13"/>
  <c r="E66" i="13"/>
  <c r="E65" i="13"/>
  <c r="E64" i="13"/>
  <c r="J12" i="12" l="1"/>
  <c r="J11" i="12"/>
  <c r="J10" i="12"/>
  <c r="J9" i="12"/>
  <c r="J8" i="12"/>
  <c r="D36" i="12" l="1"/>
  <c r="D41" i="12"/>
  <c r="H8" i="13" s="1"/>
  <c r="K7" i="13" l="1"/>
  <c r="H10" i="13" l="1"/>
  <c r="E8" i="14" s="1"/>
  <c r="R9" i="14" l="1"/>
  <c r="H87" i="13"/>
  <c r="E11" i="14" s="1"/>
  <c r="R8" i="14" l="1"/>
  <c r="R11" i="14"/>
  <c r="R12" i="14" s="1"/>
  <c r="H9" i="14"/>
  <c r="N9" i="14"/>
  <c r="I9" i="14"/>
  <c r="L9" i="14"/>
  <c r="O9" i="14"/>
  <c r="P9" i="14"/>
  <c r="G9" i="14"/>
  <c r="K9" i="14"/>
  <c r="Q9" i="14"/>
  <c r="J9" i="14"/>
  <c r="M9" i="14"/>
  <c r="F8" i="14"/>
  <c r="H8" i="14" l="1"/>
  <c r="H11" i="14"/>
  <c r="H12" i="14" s="1"/>
  <c r="J8" i="14"/>
  <c r="J11" i="14"/>
  <c r="J12" i="14" s="1"/>
  <c r="P8" i="14"/>
  <c r="P11" i="14"/>
  <c r="P12" i="14" s="1"/>
  <c r="N8" i="14"/>
  <c r="N11" i="14"/>
  <c r="N12" i="14" s="1"/>
  <c r="Q8" i="14"/>
  <c r="Q11" i="14"/>
  <c r="Q12" i="14" s="1"/>
  <c r="O8" i="14"/>
  <c r="O11" i="14"/>
  <c r="O12" i="14" s="1"/>
  <c r="K8" i="14"/>
  <c r="K11" i="14"/>
  <c r="K12" i="14" s="1"/>
  <c r="L8" i="14"/>
  <c r="L11" i="14"/>
  <c r="L12" i="14" s="1"/>
  <c r="M8" i="14"/>
  <c r="M11" i="14"/>
  <c r="M12" i="14" s="1"/>
  <c r="G8" i="14"/>
  <c r="G11" i="14"/>
  <c r="G12" i="14" s="1"/>
  <c r="G13" i="14" s="1"/>
  <c r="I8" i="14"/>
  <c r="I11" i="14"/>
  <c r="I12" i="14" s="1"/>
  <c r="S9" i="14"/>
  <c r="F11" i="14"/>
  <c r="S8" i="14" l="1"/>
  <c r="S11" i="14"/>
  <c r="H13" i="14"/>
  <c r="I13" i="14" s="1"/>
  <c r="J13" i="14" s="1"/>
  <c r="K13" i="14" s="1"/>
  <c r="L13" i="14" s="1"/>
  <c r="M13" i="14" s="1"/>
  <c r="N13" i="14" s="1"/>
  <c r="O13" i="14" s="1"/>
  <c r="P13" i="14" s="1"/>
  <c r="Q13" i="14" s="1"/>
  <c r="R13" i="14" s="1"/>
</calcChain>
</file>

<file path=xl/sharedStrings.xml><?xml version="1.0" encoding="utf-8"?>
<sst xmlns="http://schemas.openxmlformats.org/spreadsheetml/2006/main" count="349" uniqueCount="293">
  <si>
    <t>ITEM</t>
  </si>
  <si>
    <t>DESCRIÇÃO</t>
  </si>
  <si>
    <t>PLANILHA ORÇAMENTÁRIA DE CUSTOS</t>
  </si>
  <si>
    <t>PREÇO TOTAL</t>
  </si>
  <si>
    <t>QUANT.</t>
  </si>
  <si>
    <t>PREÇO UNITÁRIO S/ BDI</t>
  </si>
  <si>
    <t>PREÇO UNITÁRIO C/ BDI</t>
  </si>
  <si>
    <t>BDI</t>
  </si>
  <si>
    <t>COMPOSIÇÃO DO BDI (Bonificações e Despesas Indiretas)</t>
  </si>
  <si>
    <t>Adm. Central, Seguros e Garantias, Riscos</t>
  </si>
  <si>
    <t>Despesas Financeiras</t>
  </si>
  <si>
    <t>Lucro/Remuneração</t>
  </si>
  <si>
    <t>Impostos (com desoneração)</t>
  </si>
  <si>
    <t>Impostos (sem desoneração)</t>
  </si>
  <si>
    <t>6) IMPOSTOS</t>
  </si>
  <si>
    <t xml:space="preserve"> - ISS - Variação de 2% a 5% - Justificado pela Legislação Tributária Municipal com apresentação da base de cálculo da alíquota.</t>
  </si>
  <si>
    <t>COFINS=</t>
  </si>
  <si>
    <t>PIS=</t>
  </si>
  <si>
    <t>ISS=</t>
  </si>
  <si>
    <t>CPRB=</t>
  </si>
  <si>
    <t>A) Sem desoneração:</t>
  </si>
  <si>
    <t>BDI=</t>
  </si>
  <si>
    <t>Faixa referencial</t>
  </si>
  <si>
    <t>1º Quartil</t>
  </si>
  <si>
    <t>Médio</t>
  </si>
  <si>
    <t>3º Quartil</t>
  </si>
  <si>
    <t>B) Com desoneração:</t>
  </si>
  <si>
    <t>Observação:</t>
  </si>
  <si>
    <r>
      <t xml:space="preserve">Para o tipo de obra </t>
    </r>
    <r>
      <rPr>
        <b/>
        <i/>
        <sz val="11"/>
        <rFont val="Arial"/>
        <family val="2"/>
      </rPr>
      <t>“Construção de Edifícios”</t>
    </r>
    <r>
      <rPr>
        <i/>
        <sz val="11"/>
        <rFont val="Arial"/>
        <family val="2"/>
      </rPr>
      <t xml:space="preserve"> enquadram-se: a construção e reforma de: edifícios, unidades habitacionais, escolas, hospitais, hotéis, restaurantes, armazéns e depósitos, edifícios para uso agropecuário, estações para trens e metropolitanos, estádios esportivos e quadras cobertas, instalações para embarque e desembarque de passageiros (em aeroportos, rodoviárias, portos, etc.), penitenciárias e presídios, a construção de edifícios industriais (fábricas, oficinas, galpões industriais, etc.), conforme classificação 4120-4 do CNAE 2.0. Também enquadram-se pórticos, mirantes e outros edifícios de finalidade turística.</t>
    </r>
  </si>
  <si>
    <t>VALOR TOTAL DA OBRA (C/ BDI APLICADO)</t>
  </si>
  <si>
    <t>PREFEITURA MUNICIPAL DE PRESIDENTE OLEGÁRIO - MG
Secretaria de Obras e Serviços Públicos</t>
  </si>
  <si>
    <r>
      <t xml:space="preserve">PREFEITURA: Município de </t>
    </r>
    <r>
      <rPr>
        <b/>
        <sz val="12"/>
        <color indexed="8"/>
        <rFont val="Calibri"/>
        <family val="2"/>
      </rPr>
      <t>Presidente Olegário</t>
    </r>
    <r>
      <rPr>
        <b/>
        <sz val="12"/>
        <rFont val="Calibri"/>
        <family val="2"/>
      </rPr>
      <t xml:space="preserve"> - MG</t>
    </r>
  </si>
  <si>
    <t>ISS:</t>
  </si>
  <si>
    <t>DATA:</t>
  </si>
  <si>
    <t>UNID.</t>
  </si>
  <si>
    <t>M2</t>
  </si>
  <si>
    <t>M</t>
  </si>
  <si>
    <t>U</t>
  </si>
  <si>
    <t>1.2</t>
  </si>
  <si>
    <t>m</t>
  </si>
  <si>
    <t>1.3</t>
  </si>
  <si>
    <t>OBJETO: Contratação de Empresa Especializada Em Serviços Técnicos De Engenharia E Demais Serviços Públicos</t>
  </si>
  <si>
    <t>LOCAL: Presidente Olegário - MG</t>
  </si>
  <si>
    <t>PRAZO DE CONTRATO: 12 MESES</t>
  </si>
  <si>
    <t>DEMONSTRATIVO DO BDI - PROJETOS</t>
  </si>
  <si>
    <t>BDI PROJETOS:</t>
  </si>
  <si>
    <t>DESLOCAMENTO INTERMUNICIPAL</t>
  </si>
  <si>
    <t>1.4</t>
  </si>
  <si>
    <t>KM</t>
  </si>
  <si>
    <t>PRESTAÇÃO DE SERVIÇOS/PROJETOS</t>
  </si>
  <si>
    <t>ANTEPROJETO DE EDIFICAÇÃO - AREA &lt;= 600 m²</t>
  </si>
  <si>
    <t>ANTEPROJETO DE EDIFICAÇÃO - 600 m² &lt; AREA &lt;= 1.500 m²</t>
  </si>
  <si>
    <t>PROJ-ANT-015</t>
  </si>
  <si>
    <t>PROJ-ANT-030</t>
  </si>
  <si>
    <t>PROJETO EXECUTIVO DE ARQUITETURA</t>
  </si>
  <si>
    <t>PR A1</t>
  </si>
  <si>
    <t>PROJ-EXE-015</t>
  </si>
  <si>
    <t>a</t>
  </si>
  <si>
    <t>PROJETOS ARQUITETÔNICOS</t>
  </si>
  <si>
    <t>b</t>
  </si>
  <si>
    <t>PROJETO EXECUTIVO LUMINOTÉCNICO</t>
  </si>
  <si>
    <t>PROJETO LUMINOTÉCNICO</t>
  </si>
  <si>
    <t>PROJ-EXE-285</t>
  </si>
  <si>
    <t>c</t>
  </si>
  <si>
    <t>PROJETO PAISAGÍSTICO</t>
  </si>
  <si>
    <t>PROJETO EXECUTIVO DE PAISAGISMO</t>
  </si>
  <si>
    <t>PROJ-EXE-345</t>
  </si>
  <si>
    <t>d</t>
  </si>
  <si>
    <t>PROJETO URBANÍSTCO</t>
  </si>
  <si>
    <t>DESENHO DE CADASTRO DE CONSTRUÇÕES EXISTENTES</t>
  </si>
  <si>
    <t>PROJ-EXE-540</t>
  </si>
  <si>
    <t>e</t>
  </si>
  <si>
    <t>PROJETO EXECUTIVO DE ESTRUTURA DE CONCRETO</t>
  </si>
  <si>
    <t>PROJ-EXE-090</t>
  </si>
  <si>
    <t>PROJETO EXECUTIVO DE ESTRUTURA METÁLICA</t>
  </si>
  <si>
    <t>PROJ-EXE-095</t>
  </si>
  <si>
    <t>h</t>
  </si>
  <si>
    <t>PROJETOS HIDROSANITÁRIOS</t>
  </si>
  <si>
    <t>PROJETO EXECUTIVO DE INSTALAÇÕES HIDRO SANITÁRIAS</t>
  </si>
  <si>
    <t>PROJ-EXE-135</t>
  </si>
  <si>
    <t>PROJETOS ELÉTRICOS</t>
  </si>
  <si>
    <t>PROJETO EXECUTIVO DE INSTALAÇÕES ELÉTRICAS</t>
  </si>
  <si>
    <t>PROJ-EXE-150</t>
  </si>
  <si>
    <t>j</t>
  </si>
  <si>
    <t>PROJETO DE PREVENÇÃO E COMBATE A INCÊNDIOS</t>
  </si>
  <si>
    <t>PROJETO EXECUTIVO DE PREVENÇÃO E COMBATE A INCÊNDIO</t>
  </si>
  <si>
    <t>PROJ-EXE-210</t>
  </si>
  <si>
    <t>k</t>
  </si>
  <si>
    <t>PROJETOS SPDA</t>
  </si>
  <si>
    <t>PROJETO EXECUTIVO DE SPDA</t>
  </si>
  <si>
    <t>PROJ-EXE-195</t>
  </si>
  <si>
    <t xml:space="preserve">l </t>
  </si>
  <si>
    <t>PROJETOS DE INFRAESTRUTURA URBANA</t>
  </si>
  <si>
    <t>PROJETO DE PAVIMENTAÇÃO - VIA LOCAL</t>
  </si>
  <si>
    <t>PROJETO DE PAVIMENTAÇÃO - VIA COLETORA E PRIMARIA</t>
  </si>
  <si>
    <t>CÓDIGO SUDECAP/SETOP</t>
  </si>
  <si>
    <t>62.03.08</t>
  </si>
  <si>
    <t>62.03.09</t>
  </si>
  <si>
    <t>PROJETO DE SINALIZAÇÃO/DESVIO</t>
  </si>
  <si>
    <t>62.03.11</t>
  </si>
  <si>
    <t>PROJETO EXECUTIVO DE DRENAGEM PLUVIAL</t>
  </si>
  <si>
    <t>PROJ-EXE-075</t>
  </si>
  <si>
    <t>f</t>
  </si>
  <si>
    <t>PROJETO OBRAS ARTES ESPECIAIS-PONTES,VIADUTOS,ETC</t>
  </si>
  <si>
    <t>62.03.14</t>
  </si>
  <si>
    <t>PROJETOS DE ARTES ESPECIAIS</t>
  </si>
  <si>
    <t>PROJETOS ESTRUTURAIS/FUNDAÇÕES</t>
  </si>
  <si>
    <t>PROJETOS DE TERRAPLANAGEM</t>
  </si>
  <si>
    <t>PROJETO EXECUTIVO DE TERRAPLENAGEM - PLANTA</t>
  </si>
  <si>
    <t>PROJETO EXECUTIVO DE TERRAPLENAGEM - SEÇÕES</t>
  </si>
  <si>
    <t>PROJ-EXE-045</t>
  </si>
  <si>
    <t>PROJ-EXE-060</t>
  </si>
  <si>
    <t>n</t>
  </si>
  <si>
    <t>SONDAGENS</t>
  </si>
  <si>
    <t>SONDAGEM A PERCUSSÃO</t>
  </si>
  <si>
    <t>SPT-SON-015</t>
  </si>
  <si>
    <t>MOBILIZAÇÃO E INSTALAÇÃO</t>
  </si>
  <si>
    <t>SPT-MOB-015</t>
  </si>
  <si>
    <t>DESLOCAMENTO PARA SONDAGENS</t>
  </si>
  <si>
    <t>SPT-DES-015</t>
  </si>
  <si>
    <t>o</t>
  </si>
  <si>
    <t>PROJETOS DE CONTENÇÃO</t>
  </si>
  <si>
    <t>PROJETO GEOMETRICO DE CONTENÇAO</t>
  </si>
  <si>
    <t>PROJETO ESTRUTURAL DE CONTENCAO / CANAL</t>
  </si>
  <si>
    <t>62.03.07</t>
  </si>
  <si>
    <t>62.03.06</t>
  </si>
  <si>
    <t>p</t>
  </si>
  <si>
    <t>PROJETOS DE IMPERMEABILIZAÇÃO</t>
  </si>
  <si>
    <t>PROJETO EXECUTIVO DE IMPERMEABILIZAÇÃO</t>
  </si>
  <si>
    <t>PROJ-EXE-330</t>
  </si>
  <si>
    <t>q</t>
  </si>
  <si>
    <t>g</t>
  </si>
  <si>
    <t xml:space="preserve">i </t>
  </si>
  <si>
    <t>LEVANTAMENTOS TOPOGRÁFICOS</t>
  </si>
  <si>
    <t>LEVANTAMENTO PLANIALTIMÉTRICO E CADASTRAL -TERRENO ATÉ 2.000 M²</t>
  </si>
  <si>
    <t>LEV-PLA-020</t>
  </si>
  <si>
    <t>LEVANTAMENTO PLANIALTIMÉTRICO E CADASTRAL -TERRENO DE 2.001 A 10.000 M²</t>
  </si>
  <si>
    <t>LEV-PLA-035</t>
  </si>
  <si>
    <t>LEV-PLA-050</t>
  </si>
  <si>
    <t>LEVANTAMENTO PLANIALTIMÉTRICO E CADASTRAL -TERRENO DE 10.001 A 50.000 M²</t>
  </si>
  <si>
    <t>LEV-PLA-080</t>
  </si>
  <si>
    <t>ESPECIFICAÇÃO DOS MATERIAIS COM MEMORIAL DESCRITIVO DE CADA AMBIENTE E EQUIPAMENTOS PARA PROJETOS DE IMPLANTAÇÃO DE EDIFICAÇÃO ÁREA ATÉ 6.000 M2</t>
  </si>
  <si>
    <t>REL-TEC-005</t>
  </si>
  <si>
    <t>ESPECIFICAÇÃO DOS MATERIAIS COM MEMORIAL DESCRITIVO DE CADA AMBIENTE E EQUIPAMENTOS PARA CONSTRUÇÕES NOVAS - AREA ATÉ 1.000 M2</t>
  </si>
  <si>
    <t>REL-TEC-040</t>
  </si>
  <si>
    <t>ESPECIFICAÇÃO DOS MATERIAIS COM MEMORIAL DESCRITIVO DE CADA AMBIENTE E EQUIPAMENTOS PARA REFORMA E/OU AMPLIAÇÃO DE EDIFICAÇÕES EXISTENTES- AREA ATÉ 1.000 M2</t>
  </si>
  <si>
    <t>ESPECIFICAÇÃO DOS MATERIAIS COM MEMORIAL DESCRITIVO DE CADA AMBIENTE E EQUIPAMENTOS PARA REFORMA E/OU AMPLIAÇÃO DE PATRIMÔNIOS HISTÓRICOS - AREA ATÉ 1.000 M2</t>
  </si>
  <si>
    <t>REL-TEC-110</t>
  </si>
  <si>
    <t>ESPECIFICAÇÃO DOS MATERIAIS COM MEMORIAL DESCRITIVO PARA OBRAS DE INFRAESTRUTURA</t>
  </si>
  <si>
    <t>REL-TEC-145</t>
  </si>
  <si>
    <t>PLANILHA ORÇAMENTÁRIA PARA PROJETOS DE IMPLANTAÇÃO DE EDIFICAÇÃO ÁREA ATÉ 6.000 m²</t>
  </si>
  <si>
    <t>PLANILHA ORÇAMENTÁRIA PARA CONSTRUÇÕES NOVAS - AREA ATÉ 1.000 M2</t>
  </si>
  <si>
    <t>PLAN-PRO-220</t>
  </si>
  <si>
    <t>PLAN-PRO-185</t>
  </si>
  <si>
    <t>PLANILHA ORÇAMENTÁRIA PARA REFORMA E/OU AMPLIAÇÃO DE EDIFICAÇÕES EXISTENTES- AREA ATÉ 1.000 M2</t>
  </si>
  <si>
    <t>PLAN-PRO-255</t>
  </si>
  <si>
    <t>PLANILHA ORÇAMENTÁRIA PARA REFORMA E/OU AMPLIAÇÃO DE PATRIMÔNIOS HISTÓRICOS - AREA ATÉ 1.000 M2</t>
  </si>
  <si>
    <t>PLAN-PRO-290</t>
  </si>
  <si>
    <t>PLANILHA ORÇAMENTÁRIA PARA OBRAS DE INFRAESTRUTURA</t>
  </si>
  <si>
    <t>PLAN-PRO-325</t>
  </si>
  <si>
    <t>RELATÓRIOS FOTOGRÁFICOS E TÉCNICOS/ LAUDOS/PLANILHAS ORÇAMENTÁRIAS/MEMORIAIS, ETC</t>
  </si>
  <si>
    <t xml:space="preserve">r </t>
  </si>
  <si>
    <t>PROJETOS DIVERSOS E COMPLEMENTARES</t>
  </si>
  <si>
    <t>DESENVOLVIMENTO E DETALHAMENTO DE PROJETOS COMPLEMENTARES</t>
  </si>
  <si>
    <t>PROJ-EXE-435</t>
  </si>
  <si>
    <t>APROVAÇÃO DE PROJETO NO CORPO DE BOMBEIROS</t>
  </si>
  <si>
    <t>PROJ-EXE-465</t>
  </si>
  <si>
    <t>s</t>
  </si>
  <si>
    <t>AS BUILT</t>
  </si>
  <si>
    <t>PROJETO EXECUTIVO DE AR CONDICIONADO/ VENTILAÇÃO/ CLIMATIZAÇÃO</t>
  </si>
  <si>
    <t>PROJ-EXE-120</t>
  </si>
  <si>
    <t>PROJETO EXECUTIVO DE CABEAMENTO ESTRUTURADO</t>
  </si>
  <si>
    <t>PROJ-EXE-165</t>
  </si>
  <si>
    <t>PROJETO EXECUTIVO DE INFRAESTRUTURA DE CABEAMENTO ESTRUTURADO /CFTV /ALARME /SEGURANÇA /SONORIZAÇÃO</t>
  </si>
  <si>
    <t>PROJ-EXE-180</t>
  </si>
  <si>
    <t>PROJETO EXECUTIVO DE PROGRAMAÇÃO VISUAL</t>
  </si>
  <si>
    <t>PROJ-EXE-225</t>
  </si>
  <si>
    <t>DESENHO E CÓPIA DE PROJETOS</t>
  </si>
  <si>
    <t>PROJ-EXE-240</t>
  </si>
  <si>
    <t>PROJETO EXECUTIVO DE ENGRADAMENTO METÁLICO</t>
  </si>
  <si>
    <t>PROJ-EXE-300</t>
  </si>
  <si>
    <t>PROJETO EXECUTIVO DE AQUECIMENTO SOLAR E REDE DE ÁGUA QUENTE</t>
  </si>
  <si>
    <t>PROJ-EXE-375</t>
  </si>
  <si>
    <t>PROJETO EXECUTIVO DE GLP</t>
  </si>
  <si>
    <t>PROJ-EXE-420</t>
  </si>
  <si>
    <t>COMPATIBILIZAÇÃO DE PROJETOS COM ÁREA ATÉ 10.000 M2</t>
  </si>
  <si>
    <t>PROJ-EXE-545</t>
  </si>
  <si>
    <t>AS BUILT DE PROJETOS COM ÁREA ATÉ 10.000 M2</t>
  </si>
  <si>
    <t>REL-TEC-150</t>
  </si>
  <si>
    <t>SERVIÇOS DE GRÁFICA</t>
  </si>
  <si>
    <t>FORMATO A1</t>
  </si>
  <si>
    <t>FORMATO A2</t>
  </si>
  <si>
    <t>FORMATO A3</t>
  </si>
  <si>
    <t>EM CAPA A4 DE ACETATO, PVC/CROMICOTE, C/ ESPIRAL</t>
  </si>
  <si>
    <t>64.11.01</t>
  </si>
  <si>
    <t>64.13.02</t>
  </si>
  <si>
    <t>64.13.03</t>
  </si>
  <si>
    <t>64.13.04</t>
  </si>
  <si>
    <t xml:space="preserve">          FORMA DE EXECUÇÃO:             (  ) DIRETA (x) INDIRETA</t>
  </si>
  <si>
    <t>t</t>
  </si>
  <si>
    <t>REL-TEC-075</t>
  </si>
  <si>
    <t>50</t>
  </si>
  <si>
    <t>Empresa,CNPJ e data</t>
  </si>
  <si>
    <t>_____________________________________________________________________</t>
  </si>
  <si>
    <t>1) ADMINISTRAÇÃO CENTRAL</t>
  </si>
  <si>
    <t xml:space="preserve">2) SEGUROS E GARANTIAS </t>
  </si>
  <si>
    <t xml:space="preserve">3) RISCOS </t>
  </si>
  <si>
    <t xml:space="preserve">4) DESPESAS FINANCEIRAS </t>
  </si>
  <si>
    <t xml:space="preserve">5) LUCRO/REMUNERAÇÃO </t>
  </si>
  <si>
    <t>FL: 01/01</t>
  </si>
  <si>
    <t>CRONOGRAMA FÍSICO-FINANCEIRO</t>
  </si>
  <si>
    <t>PREFEITURA MUNICIPAL DE PRESIDENTE OLEGÁRIO</t>
  </si>
  <si>
    <t>MUNICÍPIO:</t>
  </si>
  <si>
    <t>Presidente Olegário / MG</t>
  </si>
  <si>
    <t>OBJETO:</t>
  </si>
  <si>
    <t>PRAZO:</t>
  </si>
  <si>
    <t>12 (DOZE) MESES</t>
  </si>
  <si>
    <t>DATA: 08/02/2021</t>
  </si>
  <si>
    <t>SERVIÇOS</t>
  </si>
  <si>
    <t>CUSTO</t>
  </si>
  <si>
    <t>INCID.</t>
  </si>
  <si>
    <t>MES 01</t>
  </si>
  <si>
    <t>MES 02</t>
  </si>
  <si>
    <t>MES 03</t>
  </si>
  <si>
    <t>MES 04</t>
  </si>
  <si>
    <t>MES 05</t>
  </si>
  <si>
    <t>MES 06</t>
  </si>
  <si>
    <t>MES 07</t>
  </si>
  <si>
    <t>MES 08</t>
  </si>
  <si>
    <t>MES 09</t>
  </si>
  <si>
    <t>MES 10</t>
  </si>
  <si>
    <t>MES 11</t>
  </si>
  <si>
    <t>MES 12</t>
  </si>
  <si>
    <t>TOTAL</t>
  </si>
  <si>
    <t>% MENSAL</t>
  </si>
  <si>
    <t>% ACUMULADO</t>
  </si>
  <si>
    <r>
      <t>REGIÃO/MÊS DE REFERÊNCIA:</t>
    </r>
    <r>
      <rPr>
        <b/>
        <sz val="12"/>
        <rFont val="Calibri"/>
        <family val="2"/>
      </rPr>
      <t xml:space="preserve"> SETOP - JANEIRO/2021 desonerada_SUDECAP - FEVEREIRO/2021</t>
    </r>
  </si>
  <si>
    <t>1.1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</si>
  <si>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</si>
  <si>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</si>
  <si>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</si>
  <si>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</si>
  <si>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</si>
  <si>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</si>
  <si>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</si>
  <si>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</si>
  <si>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</si>
  <si>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</si>
  <si>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</si>
  <si>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</si>
  <si>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</si>
  <si>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</si>
  <si>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</si>
  <si>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</si>
  <si>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</si>
  <si>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</si>
  <si>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</si>
  <si>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</si>
  <si>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</si>
  <si>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</si>
  <si>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</si>
  <si>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</si>
  <si>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</si>
  <si>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</si>
  <si>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</si>
  <si>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</si>
  <si>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</si>
  <si>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</si>
  <si>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</si>
  <si>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</si>
  <si>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</si>
  <si>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</si>
  <si>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</si>
  <si>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</si>
  <si>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</si>
  <si>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</si>
  <si>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</si>
  <si>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</si>
  <si>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</si>
  <si>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</si>
  <si>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</si>
  <si>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</si>
  <si>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</si>
  <si>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</si>
  <si>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</si>
  <si>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</si>
  <si>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</si>
  <si>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</si>
  <si>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</si>
  <si>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Data:</t>
  </si>
  <si>
    <t>1.56</t>
  </si>
  <si>
    <t>VIS-CAD-045</t>
  </si>
  <si>
    <t>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</si>
</sst>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00%"/>
    <numFmt numFmtId="167" formatCode="_-* #,##0.000_-;\-* #,##0.000_-;_-* &quot;-&quot;??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2"/>
      <color rgb="FFC00000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Arial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darkGray"/>
    </fill>
  </fills>
  <borders count="8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9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43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86">
    <xf numFmtId="0" fontId="0" fillId="0" borderId="0" xfId="0"/>
    <xf numFmtId="0" fontId="5" fillId="0" borderId="0" xfId="0" applyFont="1" applyAlignment="1">
      <alignment horizontal="justify" vertical="distributed"/>
    </xf>
    <xf numFmtId="0" fontId="10" fillId="0" borderId="1" xfId="0" applyFont="1" applyBorder="1" applyAlignment="1">
      <alignment horizontal="justify" vertical="distributed" wrapText="1"/>
    </xf>
    <xf numFmtId="0" fontId="10" fillId="0" borderId="0" xfId="0" applyFont="1" applyBorder="1" applyAlignment="1">
      <alignment horizontal="justify" vertical="distributed" wrapText="1"/>
    </xf>
    <xf numFmtId="4" fontId="10" fillId="0" borderId="2" xfId="0" applyNumberFormat="1" applyFont="1" applyBorder="1" applyAlignment="1">
      <alignment horizontal="justify" vertical="distributed" wrapText="1"/>
    </xf>
    <xf numFmtId="0" fontId="11" fillId="0" borderId="1" xfId="0" applyFont="1" applyBorder="1" applyAlignment="1">
      <alignment horizontal="justify" vertical="distributed"/>
    </xf>
    <xf numFmtId="0" fontId="11" fillId="0" borderId="2" xfId="0" applyFont="1" applyBorder="1" applyAlignment="1">
      <alignment horizontal="justify" vertical="distributed"/>
    </xf>
    <xf numFmtId="4" fontId="11" fillId="0" borderId="2" xfId="0" applyNumberFormat="1" applyFont="1" applyBorder="1" applyAlignment="1">
      <alignment horizontal="justify" vertical="distributed"/>
    </xf>
    <xf numFmtId="4" fontId="6" fillId="0" borderId="0" xfId="0" applyNumberFormat="1" applyFont="1" applyAlignment="1">
      <alignment horizontal="justify" vertical="distributed" wrapText="1"/>
    </xf>
    <xf numFmtId="4" fontId="6" fillId="0" borderId="0" xfId="0" applyNumberFormat="1" applyFont="1" applyBorder="1" applyAlignment="1">
      <alignment horizontal="justify" vertical="distributed" wrapText="1"/>
    </xf>
    <xf numFmtId="0" fontId="12" fillId="0" borderId="3" xfId="0" applyFont="1" applyFill="1" applyBorder="1" applyAlignment="1">
      <alignment horizontal="justify" vertical="distributed"/>
    </xf>
    <xf numFmtId="0" fontId="12" fillId="0" borderId="4" xfId="0" applyFont="1" applyFill="1" applyBorder="1" applyAlignment="1">
      <alignment horizontal="justify" vertical="distributed"/>
    </xf>
    <xf numFmtId="0" fontId="12" fillId="0" borderId="5" xfId="0" applyFont="1" applyFill="1" applyBorder="1" applyAlignment="1">
      <alignment horizontal="justify" vertical="distributed"/>
    </xf>
    <xf numFmtId="0" fontId="13" fillId="0" borderId="0" xfId="0" applyFont="1" applyFill="1" applyBorder="1" applyAlignment="1">
      <alignment horizontal="justify" vertical="distributed"/>
    </xf>
    <xf numFmtId="0" fontId="13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distributed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horizontal="justify" vertical="distributed"/>
    </xf>
    <xf numFmtId="0" fontId="11" fillId="0" borderId="0" xfId="0" applyFont="1" applyBorder="1" applyAlignment="1">
      <alignment vertical="distributed"/>
    </xf>
    <xf numFmtId="0" fontId="12" fillId="0" borderId="0" xfId="0" applyFont="1" applyFill="1" applyBorder="1" applyAlignment="1">
      <alignment horizontal="justify" vertical="distributed"/>
    </xf>
    <xf numFmtId="0" fontId="11" fillId="0" borderId="0" xfId="0" applyFont="1" applyAlignment="1">
      <alignment horizontal="justify" vertical="distributed"/>
    </xf>
    <xf numFmtId="0" fontId="4" fillId="0" borderId="0" xfId="4"/>
    <xf numFmtId="0" fontId="4" fillId="0" borderId="0" xfId="4" applyBorder="1"/>
    <xf numFmtId="0" fontId="16" fillId="0" borderId="26" xfId="4" applyFont="1" applyBorder="1"/>
    <xf numFmtId="0" fontId="4" fillId="0" borderId="27" xfId="4" applyBorder="1"/>
    <xf numFmtId="0" fontId="17" fillId="0" borderId="28" xfId="4" applyFont="1" applyBorder="1"/>
    <xf numFmtId="165" fontId="18" fillId="0" borderId="9" xfId="3" applyNumberFormat="1" applyFont="1" applyBorder="1"/>
    <xf numFmtId="0" fontId="16" fillId="0" borderId="1" xfId="4" applyFont="1" applyBorder="1"/>
    <xf numFmtId="0" fontId="17" fillId="0" borderId="2" xfId="4" applyFont="1" applyBorder="1"/>
    <xf numFmtId="0" fontId="16" fillId="0" borderId="3" xfId="4" applyFont="1" applyBorder="1"/>
    <xf numFmtId="0" fontId="4" fillId="0" borderId="4" xfId="4" applyBorder="1"/>
    <xf numFmtId="0" fontId="4" fillId="0" borderId="5" xfId="4" applyBorder="1"/>
    <xf numFmtId="10" fontId="4" fillId="0" borderId="0" xfId="2" applyNumberFormat="1" applyFont="1" applyBorder="1"/>
    <xf numFmtId="0" fontId="4" fillId="0" borderId="32" xfId="4" applyBorder="1" applyAlignment="1">
      <alignment horizontal="center" vertical="center"/>
    </xf>
    <xf numFmtId="10" fontId="4" fillId="0" borderId="36" xfId="4" applyNumberFormat="1" applyBorder="1"/>
    <xf numFmtId="10" fontId="4" fillId="0" borderId="37" xfId="4" applyNumberFormat="1" applyBorder="1"/>
    <xf numFmtId="0" fontId="8" fillId="0" borderId="0" xfId="4" applyFont="1"/>
    <xf numFmtId="0" fontId="24" fillId="0" borderId="0" xfId="4" applyFont="1"/>
    <xf numFmtId="0" fontId="29" fillId="0" borderId="0" xfId="0" applyFont="1" applyFill="1" applyBorder="1" applyAlignment="1">
      <alignment vertical="center"/>
    </xf>
    <xf numFmtId="0" fontId="30" fillId="0" borderId="0" xfId="0" applyFont="1" applyFill="1" applyAlignment="1">
      <alignment horizontal="justify" vertical="distributed"/>
    </xf>
    <xf numFmtId="0" fontId="30" fillId="0" borderId="0" xfId="0" applyFont="1" applyAlignment="1">
      <alignment horizontal="justify" vertical="distributed"/>
    </xf>
    <xf numFmtId="0" fontId="29" fillId="0" borderId="0" xfId="0" applyFont="1" applyFill="1" applyBorder="1" applyAlignment="1">
      <alignment horizontal="justify" vertical="distributed"/>
    </xf>
    <xf numFmtId="0" fontId="26" fillId="0" borderId="22" xfId="0" applyFont="1" applyFill="1" applyBorder="1" applyAlignment="1">
      <alignment vertical="distributed"/>
    </xf>
    <xf numFmtId="0" fontId="29" fillId="0" borderId="0" xfId="0" applyFont="1" applyFill="1" applyBorder="1" applyAlignment="1">
      <alignment vertical="distributed"/>
    </xf>
    <xf numFmtId="4" fontId="24" fillId="0" borderId="8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justify" vertical="distributed"/>
    </xf>
    <xf numFmtId="0" fontId="36" fillId="0" borderId="0" xfId="0" applyFont="1" applyAlignment="1">
      <alignment horizontal="justify" vertical="distributed"/>
    </xf>
    <xf numFmtId="0" fontId="36" fillId="0" borderId="0" xfId="0" applyFont="1" applyFill="1" applyAlignment="1">
      <alignment horizontal="justify" vertical="distributed"/>
    </xf>
    <xf numFmtId="0" fontId="35" fillId="0" borderId="0" xfId="0" applyFont="1" applyFill="1" applyBorder="1" applyAlignment="1">
      <alignment horizontal="right" vertical="distributed"/>
    </xf>
    <xf numFmtId="2" fontId="36" fillId="0" borderId="0" xfId="0" applyNumberFormat="1" applyFont="1" applyFill="1" applyAlignment="1">
      <alignment horizontal="justify" vertical="distributed"/>
    </xf>
    <xf numFmtId="2" fontId="13" fillId="0" borderId="0" xfId="0" applyNumberFormat="1" applyFont="1" applyFill="1" applyBorder="1" applyAlignment="1">
      <alignment vertical="distributed"/>
    </xf>
    <xf numFmtId="0" fontId="35" fillId="4" borderId="0" xfId="0" applyFont="1" applyFill="1" applyBorder="1" applyAlignment="1">
      <alignment horizontal="justify" vertical="distributed"/>
    </xf>
    <xf numFmtId="0" fontId="36" fillId="4" borderId="0" xfId="0" applyFont="1" applyFill="1" applyAlignment="1">
      <alignment horizontal="justify" vertical="distributed"/>
    </xf>
    <xf numFmtId="0" fontId="35" fillId="5" borderId="0" xfId="0" applyFont="1" applyFill="1" applyBorder="1" applyAlignment="1">
      <alignment horizontal="justify" vertical="distributed"/>
    </xf>
    <xf numFmtId="0" fontId="36" fillId="5" borderId="0" xfId="0" applyFont="1" applyFill="1" applyAlignment="1">
      <alignment horizontal="justify" vertical="distributed"/>
    </xf>
    <xf numFmtId="0" fontId="11" fillId="0" borderId="0" xfId="0" applyFont="1" applyBorder="1" applyAlignment="1">
      <alignment horizontal="justify" vertical="distributed"/>
    </xf>
    <xf numFmtId="0" fontId="26" fillId="0" borderId="29" xfId="0" applyFont="1" applyFill="1" applyBorder="1" applyAlignment="1">
      <alignment vertical="distributed"/>
    </xf>
    <xf numFmtId="10" fontId="26" fillId="0" borderId="40" xfId="0" applyNumberFormat="1" applyFont="1" applyFill="1" applyBorder="1" applyAlignment="1">
      <alignment horizontal="left" vertical="distributed"/>
    </xf>
    <xf numFmtId="14" fontId="26" fillId="0" borderId="23" xfId="0" applyNumberFormat="1" applyFont="1" applyFill="1" applyBorder="1" applyAlignment="1">
      <alignment horizontal="left" vertical="distributed"/>
    </xf>
    <xf numFmtId="0" fontId="4" fillId="0" borderId="1" xfId="4" applyBorder="1"/>
    <xf numFmtId="0" fontId="4" fillId="0" borderId="2" xfId="4" applyBorder="1"/>
    <xf numFmtId="0" fontId="15" fillId="0" borderId="0" xfId="4" applyFont="1" applyBorder="1"/>
    <xf numFmtId="0" fontId="4" fillId="0" borderId="1" xfId="4" applyBorder="1" applyAlignment="1"/>
    <xf numFmtId="0" fontId="4" fillId="0" borderId="0" xfId="4" applyBorder="1" applyAlignment="1"/>
    <xf numFmtId="0" fontId="4" fillId="0" borderId="0" xfId="4" applyBorder="1" applyAlignment="1">
      <alignment horizontal="right"/>
    </xf>
    <xf numFmtId="10" fontId="4" fillId="0" borderId="0" xfId="4" applyNumberFormat="1" applyBorder="1"/>
    <xf numFmtId="0" fontId="4" fillId="0" borderId="3" xfId="4" applyBorder="1"/>
    <xf numFmtId="0" fontId="19" fillId="0" borderId="4" xfId="4" applyFont="1" applyBorder="1" applyAlignment="1">
      <alignment horizontal="right" vertical="center"/>
    </xf>
    <xf numFmtId="10" fontId="26" fillId="0" borderId="2" xfId="0" applyNumberFormat="1" applyFont="1" applyFill="1" applyBorder="1" applyAlignment="1">
      <alignment horizontal="left" vertical="distributed"/>
    </xf>
    <xf numFmtId="49" fontId="25" fillId="2" borderId="31" xfId="0" applyNumberFormat="1" applyFont="1" applyFill="1" applyBorder="1" applyAlignment="1">
      <alignment horizontal="center" vertical="center" wrapText="1"/>
    </xf>
    <xf numFmtId="49" fontId="25" fillId="2" borderId="41" xfId="0" applyNumberFormat="1" applyFont="1" applyFill="1" applyBorder="1" applyAlignment="1">
      <alignment horizontal="center" vertical="center" wrapText="1"/>
    </xf>
    <xf numFmtId="49" fontId="25" fillId="2" borderId="44" xfId="0" applyNumberFormat="1" applyFont="1" applyFill="1" applyBorder="1" applyAlignment="1">
      <alignment horizontal="center" vertical="center" wrapText="1"/>
    </xf>
    <xf numFmtId="2" fontId="31" fillId="0" borderId="8" xfId="0" applyNumberFormat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/>
    </xf>
    <xf numFmtId="49" fontId="41" fillId="0" borderId="45" xfId="0" applyNumberFormat="1" applyFont="1" applyBorder="1" applyAlignment="1">
      <alignment vertical="center" wrapText="1" readingOrder="1"/>
    </xf>
    <xf numFmtId="49" fontId="40" fillId="0" borderId="45" xfId="0" applyNumberFormat="1" applyFont="1" applyBorder="1" applyAlignment="1">
      <alignment vertical="center" wrapText="1" readingOrder="1"/>
    </xf>
    <xf numFmtId="4" fontId="31" fillId="0" borderId="8" xfId="0" applyNumberFormat="1" applyFont="1" applyFill="1" applyBorder="1" applyAlignment="1">
      <alignment horizontal="center" vertical="center" wrapText="1"/>
    </xf>
    <xf numFmtId="4" fontId="26" fillId="2" borderId="8" xfId="0" applyNumberFormat="1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left" vertical="center"/>
    </xf>
    <xf numFmtId="4" fontId="24" fillId="0" borderId="8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left" vertical="center" wrapText="1" readingOrder="1"/>
    </xf>
    <xf numFmtId="49" fontId="42" fillId="0" borderId="8" xfId="0" applyNumberFormat="1" applyFont="1" applyFill="1" applyBorder="1" applyAlignment="1">
      <alignment horizontal="center" vertical="center" wrapText="1" readingOrder="1"/>
    </xf>
    <xf numFmtId="0" fontId="31" fillId="0" borderId="8" xfId="0" applyFont="1" applyFill="1" applyBorder="1" applyAlignment="1">
      <alignment horizontal="left" vertical="center" wrapText="1"/>
    </xf>
    <xf numFmtId="2" fontId="24" fillId="0" borderId="8" xfId="0" applyNumberFormat="1" applyFont="1" applyFill="1" applyBorder="1" applyAlignment="1">
      <alignment horizontal="center" vertical="center"/>
    </xf>
    <xf numFmtId="0" fontId="31" fillId="0" borderId="8" xfId="1" applyFont="1" applyFill="1" applyBorder="1" applyAlignment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49" fontId="42" fillId="0" borderId="47" xfId="0" applyNumberFormat="1" applyFont="1" applyFill="1" applyBorder="1" applyAlignment="1">
      <alignment horizontal="center" vertical="center" wrapText="1" readingOrder="1"/>
    </xf>
    <xf numFmtId="49" fontId="42" fillId="0" borderId="46" xfId="0" applyNumberFormat="1" applyFont="1" applyFill="1" applyBorder="1" applyAlignment="1">
      <alignment horizontal="center" vertical="center" wrapText="1" readingOrder="1"/>
    </xf>
    <xf numFmtId="49" fontId="42" fillId="0" borderId="45" xfId="0" applyNumberFormat="1" applyFont="1" applyFill="1" applyBorder="1" applyAlignment="1">
      <alignment horizontal="center" vertical="center" wrapText="1" readingOrder="1"/>
    </xf>
    <xf numFmtId="4" fontId="32" fillId="2" borderId="8" xfId="0" applyNumberFormat="1" applyFont="1" applyFill="1" applyBorder="1" applyAlignment="1">
      <alignment horizontal="center" vertical="center" wrapText="1"/>
    </xf>
    <xf numFmtId="2" fontId="31" fillId="7" borderId="8" xfId="0" applyNumberFormat="1" applyFont="1" applyFill="1" applyBorder="1" applyAlignment="1">
      <alignment horizontal="center" vertical="center" wrapText="1"/>
    </xf>
    <xf numFmtId="4" fontId="24" fillId="7" borderId="8" xfId="0" applyNumberFormat="1" applyFont="1" applyFill="1" applyBorder="1" applyAlignment="1">
      <alignment horizontal="center" vertical="center" wrapText="1"/>
    </xf>
    <xf numFmtId="4" fontId="42" fillId="7" borderId="8" xfId="0" applyNumberFormat="1" applyFont="1" applyFill="1" applyBorder="1" applyAlignment="1">
      <alignment horizontal="center" vertical="center" wrapText="1" readingOrder="1"/>
    </xf>
    <xf numFmtId="0" fontId="24" fillId="7" borderId="8" xfId="0" applyFont="1" applyFill="1" applyBorder="1" applyAlignment="1">
      <alignment horizontal="center" vertical="center"/>
    </xf>
    <xf numFmtId="4" fontId="24" fillId="7" borderId="8" xfId="0" applyNumberFormat="1" applyFont="1" applyFill="1" applyBorder="1" applyAlignment="1">
      <alignment horizontal="center" vertical="center"/>
    </xf>
    <xf numFmtId="49" fontId="42" fillId="7" borderId="8" xfId="0" applyNumberFormat="1" applyFont="1" applyFill="1" applyBorder="1" applyAlignment="1">
      <alignment horizontal="center" vertical="center" wrapText="1" readingOrder="1"/>
    </xf>
    <xf numFmtId="49" fontId="42" fillId="7" borderId="45" xfId="0" applyNumberFormat="1" applyFont="1" applyFill="1" applyBorder="1" applyAlignment="1">
      <alignment horizontal="center" vertical="center" wrapText="1" readingOrder="1"/>
    </xf>
    <xf numFmtId="0" fontId="3" fillId="0" borderId="1" xfId="4" applyFont="1" applyBorder="1"/>
    <xf numFmtId="10" fontId="4" fillId="8" borderId="9" xfId="2" applyNumberFormat="1" applyFont="1" applyFill="1" applyBorder="1"/>
    <xf numFmtId="0" fontId="4" fillId="0" borderId="13" xfId="4" applyBorder="1" applyAlignment="1">
      <alignment horizontal="center" vertical="center"/>
    </xf>
    <xf numFmtId="0" fontId="34" fillId="0" borderId="0" xfId="0" applyFont="1"/>
    <xf numFmtId="0" fontId="44" fillId="0" borderId="49" xfId="0" applyFont="1" applyBorder="1" applyAlignment="1">
      <alignment horizontal="center"/>
    </xf>
    <xf numFmtId="0" fontId="44" fillId="0" borderId="53" xfId="0" applyFont="1" applyBorder="1" applyAlignment="1">
      <alignment wrapText="1"/>
    </xf>
    <xf numFmtId="0" fontId="45" fillId="0" borderId="54" xfId="0" applyFont="1" applyBorder="1"/>
    <xf numFmtId="0" fontId="44" fillId="0" borderId="56" xfId="0" applyFont="1" applyBorder="1" applyAlignment="1">
      <alignment horizontal="center"/>
    </xf>
    <xf numFmtId="0" fontId="45" fillId="0" borderId="58" xfId="0" applyFont="1" applyBorder="1"/>
    <xf numFmtId="0" fontId="45" fillId="0" borderId="0" xfId="0" applyFont="1"/>
    <xf numFmtId="0" fontId="44" fillId="0" borderId="58" xfId="0" applyFont="1" applyBorder="1" applyAlignment="1">
      <alignment horizontal="center"/>
    </xf>
    <xf numFmtId="49" fontId="45" fillId="0" borderId="3" xfId="0" applyNumberFormat="1" applyFont="1" applyBorder="1"/>
    <xf numFmtId="0" fontId="45" fillId="0" borderId="62" xfId="0" applyFont="1" applyBorder="1"/>
    <xf numFmtId="0" fontId="45" fillId="0" borderId="4" xfId="0" applyFont="1" applyBorder="1"/>
    <xf numFmtId="0" fontId="44" fillId="0" borderId="64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4" fillId="0" borderId="65" xfId="0" applyFont="1" applyBorder="1" applyAlignment="1">
      <alignment horizontal="center"/>
    </xf>
    <xf numFmtId="166" fontId="45" fillId="0" borderId="68" xfId="7" applyNumberFormat="1" applyFont="1" applyBorder="1" applyAlignment="1">
      <alignment horizontal="right"/>
    </xf>
    <xf numFmtId="10" fontId="45" fillId="0" borderId="69" xfId="7" applyNumberFormat="1" applyFont="1" applyBorder="1" applyAlignment="1">
      <alignment horizontal="center"/>
    </xf>
    <xf numFmtId="0" fontId="45" fillId="0" borderId="70" xfId="0" applyFont="1" applyBorder="1"/>
    <xf numFmtId="2" fontId="45" fillId="0" borderId="71" xfId="0" applyNumberFormat="1" applyFont="1" applyBorder="1" applyAlignment="1">
      <alignment horizontal="center"/>
    </xf>
    <xf numFmtId="0" fontId="45" fillId="0" borderId="71" xfId="0" applyFont="1" applyBorder="1" applyAlignment="1">
      <alignment horizontal="center"/>
    </xf>
    <xf numFmtId="0" fontId="45" fillId="0" borderId="63" xfId="0" applyFont="1" applyBorder="1"/>
    <xf numFmtId="0" fontId="45" fillId="0" borderId="5" xfId="0" applyFont="1" applyBorder="1" applyAlignment="1">
      <alignment horizontal="right"/>
    </xf>
    <xf numFmtId="10" fontId="45" fillId="0" borderId="71" xfId="7" applyNumberFormat="1" applyFont="1" applyBorder="1" applyAlignment="1">
      <alignment horizontal="center"/>
    </xf>
    <xf numFmtId="0" fontId="45" fillId="0" borderId="73" xfId="0" applyFont="1" applyBorder="1"/>
    <xf numFmtId="0" fontId="45" fillId="0" borderId="27" xfId="0" applyFont="1" applyBorder="1"/>
    <xf numFmtId="0" fontId="45" fillId="0" borderId="28" xfId="0" applyFont="1" applyBorder="1" applyAlignment="1">
      <alignment horizontal="right"/>
    </xf>
    <xf numFmtId="0" fontId="45" fillId="0" borderId="67" xfId="0" applyFont="1" applyBorder="1" applyAlignment="1">
      <alignment horizontal="center"/>
    </xf>
    <xf numFmtId="166" fontId="45" fillId="0" borderId="68" xfId="7" applyNumberFormat="1" applyFont="1" applyBorder="1" applyAlignment="1">
      <alignment horizontal="center"/>
    </xf>
    <xf numFmtId="0" fontId="45" fillId="0" borderId="74" xfId="0" applyFont="1" applyBorder="1"/>
    <xf numFmtId="0" fontId="45" fillId="0" borderId="75" xfId="0" applyFont="1" applyBorder="1"/>
    <xf numFmtId="0" fontId="45" fillId="0" borderId="76" xfId="0" applyFont="1" applyBorder="1" applyAlignment="1">
      <alignment horizontal="right"/>
    </xf>
    <xf numFmtId="0" fontId="45" fillId="0" borderId="77" xfId="0" applyFont="1" applyBorder="1" applyAlignment="1">
      <alignment horizontal="center"/>
    </xf>
    <xf numFmtId="166" fontId="45" fillId="0" borderId="77" xfId="7" applyNumberFormat="1" applyFont="1" applyBorder="1" applyAlignment="1">
      <alignment horizontal="center"/>
    </xf>
    <xf numFmtId="0" fontId="45" fillId="0" borderId="78" xfId="0" applyFont="1" applyBorder="1" applyAlignment="1">
      <alignment horizontal="center"/>
    </xf>
    <xf numFmtId="49" fontId="45" fillId="0" borderId="17" xfId="0" applyNumberFormat="1" applyFont="1" applyBorder="1"/>
    <xf numFmtId="49" fontId="45" fillId="0" borderId="18" xfId="0" applyNumberFormat="1" applyFont="1" applyBorder="1"/>
    <xf numFmtId="167" fontId="45" fillId="0" borderId="71" xfId="6" applyNumberFormat="1" applyFont="1" applyBorder="1" applyAlignment="1">
      <alignment horizontal="center"/>
    </xf>
    <xf numFmtId="43" fontId="45" fillId="0" borderId="72" xfId="6" applyFont="1" applyBorder="1" applyAlignment="1">
      <alignment horizontal="center"/>
    </xf>
    <xf numFmtId="43" fontId="45" fillId="0" borderId="71" xfId="6" applyFont="1" applyBorder="1" applyAlignment="1">
      <alignment horizontal="center"/>
    </xf>
    <xf numFmtId="164" fontId="45" fillId="0" borderId="71" xfId="6" applyNumberFormat="1" applyFont="1" applyBorder="1" applyAlignment="1">
      <alignment horizontal="right"/>
    </xf>
    <xf numFmtId="43" fontId="44" fillId="0" borderId="71" xfId="6" applyFont="1" applyBorder="1" applyAlignment="1">
      <alignment horizontal="center"/>
    </xf>
    <xf numFmtId="167" fontId="44" fillId="0" borderId="71" xfId="6" applyNumberFormat="1" applyFont="1" applyBorder="1" applyAlignment="1">
      <alignment horizontal="center"/>
    </xf>
    <xf numFmtId="167" fontId="44" fillId="0" borderId="72" xfId="6" applyNumberFormat="1" applyFont="1" applyBorder="1" applyAlignment="1">
      <alignment horizontal="center"/>
    </xf>
    <xf numFmtId="43" fontId="45" fillId="0" borderId="69" xfId="6" applyFont="1" applyBorder="1" applyAlignment="1">
      <alignment horizontal="center"/>
    </xf>
    <xf numFmtId="10" fontId="26" fillId="9" borderId="11" xfId="0" applyNumberFormat="1" applyFont="1" applyFill="1" applyBorder="1" applyAlignment="1">
      <alignment horizontal="left" vertical="distributed"/>
    </xf>
    <xf numFmtId="0" fontId="23" fillId="0" borderId="28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31" fillId="0" borderId="8" xfId="12" applyFont="1" applyFill="1" applyBorder="1" applyAlignment="1">
      <alignment horizontal="center" vertical="center"/>
    </xf>
    <xf numFmtId="10" fontId="20" fillId="0" borderId="4" xfId="2" applyNumberFormat="1" applyFont="1" applyBorder="1" applyAlignment="1">
      <alignment horizontal="center" vertical="center"/>
    </xf>
    <xf numFmtId="0" fontId="26" fillId="2" borderId="8" xfId="12" applyFont="1" applyFill="1" applyBorder="1" applyAlignment="1">
      <alignment horizontal="center" vertical="center"/>
    </xf>
    <xf numFmtId="0" fontId="31" fillId="0" borderId="8" xfId="12" applyFont="1" applyFill="1" applyBorder="1" applyAlignment="1">
      <alignment horizontal="center" vertical="center" wrapText="1"/>
    </xf>
    <xf numFmtId="0" fontId="39" fillId="6" borderId="8" xfId="12" applyFont="1" applyFill="1" applyBorder="1" applyAlignment="1">
      <alignment horizontal="center" vertical="center"/>
    </xf>
    <xf numFmtId="49" fontId="42" fillId="0" borderId="48" xfId="12" applyNumberFormat="1" applyFont="1" applyFill="1" applyBorder="1" applyAlignment="1">
      <alignment horizontal="center" vertical="center" wrapText="1" readingOrder="1"/>
    </xf>
    <xf numFmtId="0" fontId="4" fillId="0" borderId="3" xfId="4" applyBorder="1" applyAlignment="1"/>
    <xf numFmtId="0" fontId="4" fillId="0" borderId="4" xfId="4" applyBorder="1" applyAlignment="1"/>
    <xf numFmtId="0" fontId="4" fillId="0" borderId="0" xfId="4" applyBorder="1" applyAlignment="1">
      <alignment vertical="center"/>
    </xf>
    <xf numFmtId="0" fontId="4" fillId="0" borderId="4" xfId="4" applyBorder="1" applyAlignment="1">
      <alignment vertical="center"/>
    </xf>
    <xf numFmtId="0" fontId="4" fillId="0" borderId="5" xfId="4" applyBorder="1" applyAlignment="1">
      <alignment vertical="center"/>
    </xf>
    <xf numFmtId="0" fontId="4" fillId="0" borderId="2" xfId="4" applyBorder="1" applyAlignment="1"/>
    <xf numFmtId="0" fontId="1" fillId="0" borderId="4" xfId="4" applyFont="1" applyBorder="1" applyAlignment="1">
      <alignment vertical="center"/>
    </xf>
    <xf numFmtId="49" fontId="40" fillId="0" borderId="0" xfId="0" applyNumberFormat="1" applyFont="1" applyBorder="1" applyAlignment="1">
      <alignment vertical="center" wrapText="1" readingOrder="1"/>
    </xf>
    <xf numFmtId="49" fontId="42" fillId="0" borderId="48" xfId="0" applyNumberFormat="1" applyFont="1" applyBorder="1" applyAlignment="1">
      <alignment horizontal="center" vertical="center" wrapText="1" readingOrder="1"/>
    </xf>
    <xf numFmtId="49" fontId="24" fillId="0" borderId="8" xfId="0" applyNumberFormat="1" applyFont="1" applyBorder="1" applyAlignment="1">
      <alignment horizontal="center" vertical="center" wrapText="1"/>
    </xf>
    <xf numFmtId="49" fontId="42" fillId="0" borderId="45" xfId="0" applyNumberFormat="1" applyFont="1" applyBorder="1" applyAlignment="1">
      <alignment horizontal="left" vertical="center" wrapText="1" readingOrder="1"/>
    </xf>
    <xf numFmtId="49" fontId="42" fillId="0" borderId="0" xfId="0" applyNumberFormat="1" applyFont="1" applyAlignment="1">
      <alignment horizontal="center" vertical="center" wrapText="1" readingOrder="1"/>
    </xf>
    <xf numFmtId="49" fontId="42" fillId="0" borderId="8" xfId="0" applyNumberFormat="1" applyFont="1" applyBorder="1" applyAlignment="1">
      <alignment horizontal="center" vertical="center" wrapText="1" readingOrder="1"/>
    </xf>
    <xf numFmtId="49" fontId="42" fillId="7" borderId="47" xfId="0" applyNumberFormat="1" applyFont="1" applyFill="1" applyBorder="1" applyAlignment="1">
      <alignment horizontal="center" vertical="center" wrapText="1" readingOrder="1"/>
    </xf>
    <xf numFmtId="49" fontId="42" fillId="0" borderId="79" xfId="0" applyNumberFormat="1" applyFont="1" applyFill="1" applyBorder="1" applyAlignment="1">
      <alignment horizontal="left" vertical="center" wrapText="1" readingOrder="1"/>
    </xf>
    <xf numFmtId="49" fontId="42" fillId="0" borderId="80" xfId="0" applyNumberFormat="1" applyFont="1" applyFill="1" applyBorder="1" applyAlignment="1">
      <alignment horizontal="center" vertical="center" wrapText="1" readingOrder="1"/>
    </xf>
    <xf numFmtId="0" fontId="32" fillId="2" borderId="8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8" fillId="6" borderId="8" xfId="0" applyFont="1" applyFill="1" applyBorder="1" applyAlignment="1">
      <alignment horizontal="left" vertical="center"/>
    </xf>
    <xf numFmtId="10" fontId="26" fillId="9" borderId="6" xfId="0" applyNumberFormat="1" applyFont="1" applyFill="1" applyBorder="1" applyAlignment="1">
      <alignment horizontal="left" vertical="distributed"/>
    </xf>
    <xf numFmtId="10" fontId="26" fillId="9" borderId="12" xfId="0" applyNumberFormat="1" applyFont="1" applyFill="1" applyBorder="1" applyAlignment="1">
      <alignment horizontal="left" vertical="distributed"/>
    </xf>
    <xf numFmtId="0" fontId="26" fillId="0" borderId="30" xfId="0" applyFont="1" applyFill="1" applyBorder="1" applyAlignment="1">
      <alignment horizontal="center" vertical="distributed" wrapText="1"/>
    </xf>
    <xf numFmtId="0" fontId="26" fillId="0" borderId="25" xfId="0" applyFont="1" applyFill="1" applyBorder="1" applyAlignment="1">
      <alignment horizontal="center" vertical="distributed" wrapText="1"/>
    </xf>
    <xf numFmtId="0" fontId="26" fillId="0" borderId="15" xfId="0" applyFont="1" applyFill="1" applyBorder="1" applyAlignment="1">
      <alignment horizontal="center" vertical="distributed" wrapText="1"/>
    </xf>
    <xf numFmtId="0" fontId="26" fillId="0" borderId="3" xfId="0" applyFont="1" applyFill="1" applyBorder="1" applyAlignment="1">
      <alignment horizontal="center" vertical="distributed" wrapText="1"/>
    </xf>
    <xf numFmtId="0" fontId="26" fillId="0" borderId="4" xfId="0" applyFont="1" applyFill="1" applyBorder="1" applyAlignment="1">
      <alignment horizontal="center" vertical="distributed" wrapText="1"/>
    </xf>
    <xf numFmtId="0" fontId="26" fillId="0" borderId="16" xfId="0" applyFont="1" applyFill="1" applyBorder="1" applyAlignment="1">
      <alignment horizontal="center" vertical="distributed" wrapText="1"/>
    </xf>
    <xf numFmtId="10" fontId="26" fillId="0" borderId="43" xfId="0" applyNumberFormat="1" applyFont="1" applyFill="1" applyBorder="1" applyAlignment="1">
      <alignment horizontal="left" vertical="distributed"/>
    </xf>
    <xf numFmtId="10" fontId="26" fillId="0" borderId="42" xfId="0" applyNumberFormat="1" applyFont="1" applyFill="1" applyBorder="1" applyAlignment="1">
      <alignment horizontal="left" vertical="distributed"/>
    </xf>
    <xf numFmtId="0" fontId="26" fillId="0" borderId="39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distributed"/>
    </xf>
    <xf numFmtId="0" fontId="33" fillId="2" borderId="18" xfId="0" applyFont="1" applyFill="1" applyBorder="1" applyAlignment="1">
      <alignment horizontal="center" vertical="distributed"/>
    </xf>
    <xf numFmtId="0" fontId="33" fillId="2" borderId="10" xfId="0" applyFont="1" applyFill="1" applyBorder="1" applyAlignment="1">
      <alignment horizontal="center" vertical="distributed"/>
    </xf>
    <xf numFmtId="0" fontId="26" fillId="0" borderId="19" xfId="0" applyFont="1" applyFill="1" applyBorder="1" applyAlignment="1">
      <alignment horizontal="left" vertical="distributed"/>
    </xf>
    <xf numFmtId="0" fontId="26" fillId="0" borderId="20" xfId="0" applyFont="1" applyFill="1" applyBorder="1" applyAlignment="1">
      <alignment horizontal="left" vertical="distributed"/>
    </xf>
    <xf numFmtId="0" fontId="26" fillId="0" borderId="21" xfId="0" applyFont="1" applyFill="1" applyBorder="1" applyAlignment="1">
      <alignment horizontal="left" vertical="distributed"/>
    </xf>
    <xf numFmtId="0" fontId="26" fillId="0" borderId="24" xfId="0" applyFont="1" applyFill="1" applyBorder="1" applyAlignment="1">
      <alignment horizontal="left" vertical="distributed"/>
    </xf>
    <xf numFmtId="0" fontId="26" fillId="0" borderId="12" xfId="0" applyFont="1" applyFill="1" applyBorder="1" applyAlignment="1">
      <alignment horizontal="left" vertical="distributed"/>
    </xf>
    <xf numFmtId="0" fontId="26" fillId="0" borderId="7" xfId="0" applyFont="1" applyFill="1" applyBorder="1" applyAlignment="1">
      <alignment horizontal="left" vertical="distributed"/>
    </xf>
    <xf numFmtId="0" fontId="26" fillId="0" borderId="39" xfId="0" applyFont="1" applyFill="1" applyBorder="1" applyAlignment="1">
      <alignment horizontal="left" vertical="distributed" wrapText="1"/>
    </xf>
    <xf numFmtId="0" fontId="26" fillId="0" borderId="8" xfId="0" applyFont="1" applyFill="1" applyBorder="1" applyAlignment="1">
      <alignment horizontal="left" vertical="distributed" wrapText="1"/>
    </xf>
    <xf numFmtId="0" fontId="11" fillId="0" borderId="0" xfId="0" applyFont="1" applyBorder="1" applyAlignment="1">
      <alignment horizontal="left" vertical="distributed"/>
    </xf>
    <xf numFmtId="0" fontId="11" fillId="0" borderId="0" xfId="0" applyFont="1" applyBorder="1" applyAlignment="1">
      <alignment horizontal="justify" vertical="distributed"/>
    </xf>
    <xf numFmtId="0" fontId="32" fillId="2" borderId="8" xfId="0" quotePrefix="1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distributed"/>
    </xf>
    <xf numFmtId="0" fontId="14" fillId="0" borderId="0" xfId="0" applyFont="1" applyBorder="1" applyAlignment="1">
      <alignment horizontal="center" vertical="distributed"/>
    </xf>
    <xf numFmtId="0" fontId="11" fillId="0" borderId="2" xfId="0" applyFont="1" applyBorder="1" applyAlignment="1">
      <alignment horizontal="center" vertical="distributed"/>
    </xf>
    <xf numFmtId="0" fontId="14" fillId="0" borderId="0" xfId="0" applyFont="1" applyBorder="1" applyAlignment="1">
      <alignment horizontal="left" vertical="distributed"/>
    </xf>
    <xf numFmtId="0" fontId="4" fillId="0" borderId="4" xfId="4" applyBorder="1" applyAlignment="1">
      <alignment horizontal="center"/>
    </xf>
    <xf numFmtId="0" fontId="4" fillId="0" borderId="0" xfId="4" applyBorder="1" applyAlignment="1">
      <alignment horizontal="left" vertical="center"/>
    </xf>
    <xf numFmtId="0" fontId="19" fillId="0" borderId="26" xfId="4" applyFont="1" applyBorder="1" applyAlignment="1">
      <alignment horizontal="right" vertical="center"/>
    </xf>
    <xf numFmtId="0" fontId="19" fillId="0" borderId="34" xfId="4" applyFont="1" applyBorder="1" applyAlignment="1">
      <alignment horizontal="right" vertical="center"/>
    </xf>
    <xf numFmtId="0" fontId="19" fillId="0" borderId="3" xfId="4" applyFont="1" applyBorder="1" applyAlignment="1">
      <alignment horizontal="right" vertical="center"/>
    </xf>
    <xf numFmtId="0" fontId="19" fillId="0" borderId="16" xfId="4" applyFont="1" applyBorder="1" applyAlignment="1">
      <alignment horizontal="right" vertical="center"/>
    </xf>
    <xf numFmtId="10" fontId="20" fillId="0" borderId="13" xfId="2" applyNumberFormat="1" applyFont="1" applyBorder="1" applyAlignment="1">
      <alignment horizontal="center" vertical="center"/>
    </xf>
    <xf numFmtId="10" fontId="20" fillId="0" borderId="32" xfId="2" applyNumberFormat="1" applyFont="1" applyBorder="1" applyAlignment="1">
      <alignment horizontal="center" vertical="center"/>
    </xf>
    <xf numFmtId="10" fontId="20" fillId="0" borderId="36" xfId="2" applyNumberFormat="1" applyFont="1" applyBorder="1" applyAlignment="1">
      <alignment horizontal="center" vertical="center"/>
    </xf>
    <xf numFmtId="10" fontId="20" fillId="0" borderId="37" xfId="2" applyNumberFormat="1" applyFont="1" applyBorder="1" applyAlignment="1">
      <alignment horizontal="center" vertical="center"/>
    </xf>
    <xf numFmtId="0" fontId="4" fillId="0" borderId="35" xfId="4" applyBorder="1" applyAlignment="1">
      <alignment horizontal="center" vertical="center"/>
    </xf>
    <xf numFmtId="0" fontId="4" fillId="0" borderId="13" xfId="4" applyBorder="1" applyAlignment="1">
      <alignment horizontal="center" vertical="center"/>
    </xf>
    <xf numFmtId="0" fontId="4" fillId="0" borderId="38" xfId="4" applyBorder="1" applyAlignment="1">
      <alignment horizontal="center" vertical="center"/>
    </xf>
    <xf numFmtId="0" fontId="4" fillId="0" borderId="36" xfId="4" applyBorder="1" applyAlignment="1">
      <alignment horizontal="center" vertical="center"/>
    </xf>
    <xf numFmtId="0" fontId="19" fillId="3" borderId="26" xfId="4" applyFont="1" applyFill="1" applyBorder="1" applyAlignment="1">
      <alignment horizontal="right" vertical="center"/>
    </xf>
    <xf numFmtId="0" fontId="19" fillId="3" borderId="34" xfId="4" applyFont="1" applyFill="1" applyBorder="1" applyAlignment="1">
      <alignment horizontal="right" vertical="center"/>
    </xf>
    <xf numFmtId="0" fontId="19" fillId="3" borderId="3" xfId="4" applyFont="1" applyFill="1" applyBorder="1" applyAlignment="1">
      <alignment horizontal="right" vertical="center"/>
    </xf>
    <xf numFmtId="0" fontId="19" fillId="3" borderId="16" xfId="4" applyFont="1" applyFill="1" applyBorder="1" applyAlignment="1">
      <alignment horizontal="right" vertical="center"/>
    </xf>
    <xf numFmtId="10" fontId="20" fillId="3" borderId="13" xfId="2" applyNumberFormat="1" applyFont="1" applyFill="1" applyBorder="1" applyAlignment="1">
      <alignment horizontal="center" vertical="center"/>
    </xf>
    <xf numFmtId="10" fontId="20" fillId="3" borderId="32" xfId="2" applyNumberFormat="1" applyFont="1" applyFill="1" applyBorder="1" applyAlignment="1">
      <alignment horizontal="center" vertical="center"/>
    </xf>
    <xf numFmtId="10" fontId="20" fillId="3" borderId="36" xfId="2" applyNumberFormat="1" applyFont="1" applyFill="1" applyBorder="1" applyAlignment="1">
      <alignment horizontal="center" vertical="center"/>
    </xf>
    <xf numFmtId="10" fontId="20" fillId="3" borderId="37" xfId="2" applyNumberFormat="1" applyFont="1" applyFill="1" applyBorder="1" applyAlignment="1">
      <alignment horizontal="center" vertical="center"/>
    </xf>
    <xf numFmtId="0" fontId="21" fillId="0" borderId="0" xfId="4" applyFont="1" applyAlignment="1">
      <alignment horizontal="justify" vertical="top" wrapText="1"/>
    </xf>
    <xf numFmtId="0" fontId="8" fillId="0" borderId="26" xfId="4" applyFont="1" applyBorder="1" applyAlignment="1">
      <alignment horizontal="center"/>
    </xf>
    <xf numFmtId="0" fontId="8" fillId="0" borderId="27" xfId="4" applyFont="1" applyBorder="1" applyAlignment="1">
      <alignment horizontal="center"/>
    </xf>
    <xf numFmtId="0" fontId="8" fillId="0" borderId="28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4" fillId="0" borderId="1" xfId="4" applyBorder="1" applyAlignment="1">
      <alignment horizontal="left" wrapText="1"/>
    </xf>
    <xf numFmtId="0" fontId="4" fillId="0" borderId="0" xfId="4" applyBorder="1" applyAlignment="1">
      <alignment horizontal="left" wrapText="1"/>
    </xf>
    <xf numFmtId="0" fontId="4" fillId="0" borderId="1" xfId="4" applyBorder="1" applyAlignment="1">
      <alignment horizontal="right"/>
    </xf>
    <xf numFmtId="0" fontId="4" fillId="0" borderId="2" xfId="4" applyBorder="1" applyAlignment="1">
      <alignment horizontal="right"/>
    </xf>
    <xf numFmtId="0" fontId="44" fillId="0" borderId="17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44" fillId="0" borderId="50" xfId="0" applyFont="1" applyBorder="1" applyAlignment="1">
      <alignment horizontal="center"/>
    </xf>
    <xf numFmtId="0" fontId="44" fillId="0" borderId="51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5" fillId="0" borderId="52" xfId="0" applyFont="1" applyBorder="1" applyAlignment="1">
      <alignment horizontal="center"/>
    </xf>
    <xf numFmtId="0" fontId="44" fillId="0" borderId="54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18" xfId="0" applyFont="1" applyBorder="1"/>
    <xf numFmtId="0" fontId="45" fillId="0" borderId="57" xfId="0" applyFont="1" applyBorder="1"/>
    <xf numFmtId="0" fontId="45" fillId="0" borderId="26" xfId="0" applyFont="1" applyBorder="1" applyAlignment="1">
      <alignment horizontal="justify" vertical="justify"/>
    </xf>
    <xf numFmtId="0" fontId="45" fillId="0" borderId="27" xfId="0" applyFont="1" applyBorder="1" applyAlignment="1">
      <alignment horizontal="justify" vertical="justify"/>
    </xf>
    <xf numFmtId="0" fontId="45" fillId="0" borderId="27" xfId="0" applyFont="1" applyBorder="1"/>
    <xf numFmtId="0" fontId="45" fillId="0" borderId="60" xfId="0" applyFont="1" applyBorder="1"/>
    <xf numFmtId="0" fontId="45" fillId="0" borderId="3" xfId="0" applyFont="1" applyBorder="1" applyAlignment="1">
      <alignment horizontal="justify" vertical="justify"/>
    </xf>
    <xf numFmtId="0" fontId="45" fillId="0" borderId="4" xfId="0" applyFont="1" applyBorder="1" applyAlignment="1">
      <alignment horizontal="justify" vertical="justify"/>
    </xf>
    <xf numFmtId="0" fontId="45" fillId="0" borderId="4" xfId="0" applyFont="1" applyBorder="1"/>
    <xf numFmtId="0" fontId="45" fillId="0" borderId="61" xfId="0" applyFont="1" applyBorder="1"/>
    <xf numFmtId="0" fontId="44" fillId="0" borderId="63" xfId="0" applyFont="1" applyBorder="1" applyAlignment="1">
      <alignment horizontal="center"/>
    </xf>
    <xf numFmtId="0" fontId="44" fillId="0" borderId="57" xfId="0" applyFont="1" applyBorder="1" applyAlignment="1">
      <alignment horizontal="center"/>
    </xf>
    <xf numFmtId="49" fontId="44" fillId="0" borderId="18" xfId="0" applyNumberFormat="1" applyFont="1" applyBorder="1" applyAlignment="1">
      <alignment horizontal="center"/>
    </xf>
    <xf numFmtId="49" fontId="44" fillId="0" borderId="57" xfId="0" applyNumberFormat="1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66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4" fontId="45" fillId="0" borderId="26" xfId="0" applyNumberFormat="1" applyFont="1" applyBorder="1" applyAlignment="1">
      <alignment horizontal="left" vertical="distributed"/>
    </xf>
    <xf numFmtId="4" fontId="45" fillId="0" borderId="27" xfId="0" applyNumberFormat="1" applyFont="1" applyBorder="1" applyAlignment="1">
      <alignment horizontal="left" vertical="distributed"/>
    </xf>
    <xf numFmtId="4" fontId="45" fillId="0" borderId="28" xfId="0" applyNumberFormat="1" applyFont="1" applyBorder="1" applyAlignment="1">
      <alignment horizontal="left" vertical="distributed"/>
    </xf>
    <xf numFmtId="4" fontId="45" fillId="0" borderId="3" xfId="0" applyNumberFormat="1" applyFont="1" applyBorder="1" applyAlignment="1">
      <alignment horizontal="left" vertical="distributed"/>
    </xf>
    <xf numFmtId="4" fontId="45" fillId="0" borderId="4" xfId="0" applyNumberFormat="1" applyFont="1" applyBorder="1" applyAlignment="1">
      <alignment horizontal="left" vertical="distributed"/>
    </xf>
    <xf numFmtId="4" fontId="45" fillId="0" borderId="5" xfId="0" applyNumberFormat="1" applyFont="1" applyBorder="1" applyAlignment="1">
      <alignment horizontal="left" vertical="distributed"/>
    </xf>
    <xf numFmtId="43" fontId="45" fillId="0" borderId="67" xfId="6" applyFont="1" applyBorder="1" applyAlignment="1">
      <alignment horizontal="center" vertical="center" wrapText="1"/>
    </xf>
    <xf numFmtId="0" fontId="45" fillId="0" borderId="71" xfId="0" applyFont="1" applyBorder="1" applyAlignment="1">
      <alignment horizontal="center" vertical="center"/>
    </xf>
    <xf numFmtId="10" fontId="45" fillId="0" borderId="67" xfId="7" applyNumberFormat="1" applyFont="1" applyBorder="1" applyAlignment="1">
      <alignment horizontal="center" vertical="center" wrapText="1"/>
    </xf>
    <xf numFmtId="10" fontId="45" fillId="0" borderId="71" xfId="7" applyNumberFormat="1" applyFont="1" applyBorder="1" applyAlignment="1">
      <alignment horizontal="center" vertical="center"/>
    </xf>
  </cellXfs>
  <cellStyles count="17">
    <cellStyle name="Normal" xfId="0" builtinId="0"/>
    <cellStyle name="Normal 2" xfId="1"/>
    <cellStyle name="Normal 2 2" xfId="8"/>
    <cellStyle name="Normal 2 3" xfId="13"/>
    <cellStyle name="Normal 3" xfId="4"/>
    <cellStyle name="Normal 3 2" xfId="10"/>
    <cellStyle name="Normal 3 3" xfId="14"/>
    <cellStyle name="Normal 4" xfId="12"/>
    <cellStyle name="Porcentagem" xfId="7" builtinId="5"/>
    <cellStyle name="Porcentagem 2" xfId="2"/>
    <cellStyle name="Porcentagem 3" xfId="16"/>
    <cellStyle name="Vírgula" xfId="6" builtinId="3"/>
    <cellStyle name="Vírgula 2" xfId="3"/>
    <cellStyle name="Vírgula 2 2" xfId="9"/>
    <cellStyle name="Vírgula 3" xfId="11"/>
    <cellStyle name="Vírgula 4" xfId="15"/>
    <cellStyle name="Vírgula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47625</xdr:rowOff>
    </xdr:from>
    <xdr:to>
      <xdr:col>1</xdr:col>
      <xdr:colOff>942974</xdr:colOff>
      <xdr:row>0</xdr:row>
      <xdr:rowOff>640480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625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285749</xdr:colOff>
      <xdr:row>0</xdr:row>
      <xdr:rowOff>669055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771524" cy="592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123825</xdr:colOff>
      <xdr:row>44</xdr:row>
      <xdr:rowOff>419100</xdr:rowOff>
    </xdr:from>
    <xdr:ext cx="2292935" cy="609013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3825" y="9734550"/>
          <a:ext cx="229293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/>
            <a:t>______________________________</a:t>
          </a:r>
          <a:br>
            <a:rPr lang="pt-BR" sz="1100"/>
          </a:br>
          <a:r>
            <a:rPr lang="pt-BR" sz="1100" b="1"/>
            <a:t>Empresa:</a:t>
          </a:r>
        </a:p>
        <a:p>
          <a:pPr algn="ctr"/>
          <a:r>
            <a:rPr lang="pt-BR" sz="1100" b="1"/>
            <a:t>Cnpj:</a:t>
          </a:r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85726</xdr:rowOff>
    </xdr:from>
    <xdr:to>
      <xdr:col>15</xdr:col>
      <xdr:colOff>657225</xdr:colOff>
      <xdr:row>4</xdr:row>
      <xdr:rowOff>190501</xdr:rowOff>
    </xdr:to>
    <xdr:pic>
      <xdr:nvPicPr>
        <xdr:cNvPr id="3" name="Imagem 2" descr="Brasao_presidente_olegario">
          <a:extLst>
            <a:ext uri="{FF2B5EF4-FFF2-40B4-BE49-F238E27FC236}">
              <a16:creationId xmlns:a16="http://schemas.microsoft.com/office/drawing/2014/main" id="{84C077AF-C101-4834-886A-B9ADDA43543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5250" y="85726"/>
          <a:ext cx="1295400" cy="914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247650</xdr:colOff>
      <xdr:row>16</xdr:row>
      <xdr:rowOff>66675</xdr:rowOff>
    </xdr:from>
    <xdr:to>
      <xdr:col>12</xdr:col>
      <xdr:colOff>171450</xdr:colOff>
      <xdr:row>22</xdr:row>
      <xdr:rowOff>38100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1E9082-B9D5-4D9C-9719-39CCF98873DF}"/>
            </a:ext>
          </a:extLst>
        </xdr:cNvPr>
        <xdr:cNvSpPr txBox="1"/>
      </xdr:nvSpPr>
      <xdr:spPr>
        <a:xfrm>
          <a:off x="4714875" y="3486150"/>
          <a:ext cx="50768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100"/>
            <a:t>_________________________________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EMPRESA:</a:t>
          </a:r>
        </a:p>
        <a:p>
          <a:pPr algn="ctr"/>
          <a:r>
            <a:rPr lang="pt-BR" sz="1100" baseline="0"/>
            <a:t>CNPJ: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98"/>
  <sheetViews>
    <sheetView showZeros="0" tabSelected="1" view="pageBreakPreview" zoomScaleSheetLayoutView="100" workbookViewId="0">
      <selection activeCell="F11" sqref="F11"/>
    </sheetView>
  </sheetViews>
  <sheetFormatPr defaultRowHeight="12.75" outlineLevelRow="1" x14ac:dyDescent="0.2"/>
  <cols>
    <col min="1" max="1" width="6.5703125" style="1" customWidth="1"/>
    <col min="2" max="2" width="17.85546875" style="1" customWidth="1"/>
    <col min="3" max="3" width="68.5703125" style="1" customWidth="1"/>
    <col min="4" max="4" width="7.85546875" style="1" customWidth="1"/>
    <col min="5" max="6" width="15.5703125" style="1" bestFit="1" customWidth="1"/>
    <col min="7" max="7" width="11.28515625" style="1" bestFit="1" customWidth="1"/>
    <col min="8" max="8" width="19.42578125" style="1" bestFit="1" customWidth="1"/>
    <col min="9" max="9" width="12.140625" style="1" customWidth="1"/>
    <col min="10" max="10" width="4" style="1" hidden="1" customWidth="1"/>
    <col min="11" max="11" width="11.5703125" style="1" hidden="1" customWidth="1"/>
    <col min="12" max="12" width="13" style="1" bestFit="1" customWidth="1"/>
    <col min="13" max="13" width="13.140625" style="1" bestFit="1" customWidth="1"/>
    <col min="14" max="14" width="14.85546875" style="1" bestFit="1" customWidth="1"/>
    <col min="15" max="15" width="12.140625" style="1" customWidth="1"/>
    <col min="16" max="16384" width="9.140625" style="1"/>
  </cols>
  <sheetData>
    <row r="1" spans="1:15" ht="54.75" customHeight="1" thickBot="1" x14ac:dyDescent="0.25">
      <c r="A1" s="188" t="s">
        <v>30</v>
      </c>
      <c r="B1" s="189"/>
      <c r="C1" s="189"/>
      <c r="D1" s="189"/>
      <c r="E1" s="189"/>
      <c r="F1" s="189"/>
      <c r="G1" s="189"/>
      <c r="H1" s="190"/>
      <c r="I1" s="15"/>
      <c r="J1" s="17"/>
      <c r="K1" s="17"/>
      <c r="L1" s="18"/>
      <c r="M1" s="18"/>
      <c r="N1" s="18"/>
      <c r="O1" s="18"/>
    </row>
    <row r="2" spans="1:15" ht="25.5" customHeight="1" thickBot="1" x14ac:dyDescent="0.25">
      <c r="A2" s="191" t="s">
        <v>2</v>
      </c>
      <c r="B2" s="192"/>
      <c r="C2" s="192"/>
      <c r="D2" s="192"/>
      <c r="E2" s="192"/>
      <c r="F2" s="192"/>
      <c r="G2" s="192"/>
      <c r="H2" s="193"/>
      <c r="I2" s="15"/>
      <c r="J2" s="15"/>
      <c r="K2" s="15"/>
      <c r="L2" s="15"/>
      <c r="M2" s="15"/>
      <c r="N2" s="15"/>
      <c r="O2" s="18"/>
    </row>
    <row r="3" spans="1:15" s="41" customFormat="1" ht="20.100000000000001" customHeight="1" x14ac:dyDescent="0.2">
      <c r="A3" s="194" t="s">
        <v>31</v>
      </c>
      <c r="B3" s="195"/>
      <c r="C3" s="195"/>
      <c r="D3" s="195"/>
      <c r="E3" s="195"/>
      <c r="F3" s="196"/>
      <c r="G3" s="43" t="s">
        <v>33</v>
      </c>
      <c r="H3" s="60"/>
      <c r="I3" s="39"/>
      <c r="J3" s="39"/>
      <c r="K3" s="39"/>
      <c r="L3" s="39"/>
      <c r="M3" s="39"/>
      <c r="N3" s="39"/>
      <c r="O3" s="40"/>
    </row>
    <row r="4" spans="1:15" s="41" customFormat="1" ht="20.100000000000001" customHeight="1" x14ac:dyDescent="0.2">
      <c r="A4" s="197" t="s">
        <v>41</v>
      </c>
      <c r="B4" s="198"/>
      <c r="C4" s="198"/>
      <c r="D4" s="198"/>
      <c r="E4" s="198"/>
      <c r="F4" s="199"/>
      <c r="G4" s="58" t="s">
        <v>32</v>
      </c>
      <c r="H4" s="59">
        <v>0.03</v>
      </c>
      <c r="I4" s="42"/>
      <c r="J4" s="42"/>
      <c r="K4" s="42"/>
      <c r="L4" s="42"/>
      <c r="M4" s="42"/>
      <c r="N4" s="42"/>
      <c r="O4" s="40"/>
    </row>
    <row r="5" spans="1:15" s="41" customFormat="1" ht="20.100000000000001" customHeight="1" x14ac:dyDescent="0.2">
      <c r="A5" s="200" t="s">
        <v>42</v>
      </c>
      <c r="B5" s="201"/>
      <c r="C5" s="201"/>
      <c r="D5" s="201"/>
      <c r="E5" s="201"/>
      <c r="F5" s="201"/>
      <c r="G5" s="171" t="s">
        <v>198</v>
      </c>
      <c r="H5" s="172"/>
      <c r="I5" s="39"/>
      <c r="J5" s="39"/>
      <c r="K5" s="39"/>
      <c r="L5" s="39"/>
      <c r="M5" s="39"/>
      <c r="N5" s="39"/>
      <c r="O5" s="40"/>
    </row>
    <row r="6" spans="1:15" s="41" customFormat="1" ht="15.75" x14ac:dyDescent="0.2">
      <c r="A6" s="186" t="s">
        <v>236</v>
      </c>
      <c r="B6" s="187"/>
      <c r="C6" s="187"/>
      <c r="D6" s="187"/>
      <c r="E6" s="187"/>
      <c r="F6" s="187"/>
      <c r="G6" s="173"/>
      <c r="H6" s="174"/>
      <c r="I6" s="39"/>
      <c r="J6" s="39"/>
      <c r="K6" s="39"/>
      <c r="L6" s="39"/>
      <c r="M6" s="39"/>
      <c r="N6" s="39"/>
      <c r="O6" s="40"/>
    </row>
    <row r="7" spans="1:15" s="41" customFormat="1" ht="20.100000000000001" customHeight="1" x14ac:dyDescent="0.2">
      <c r="A7" s="178" t="s">
        <v>43</v>
      </c>
      <c r="B7" s="179"/>
      <c r="C7" s="179"/>
      <c r="D7" s="179"/>
      <c r="E7" s="180"/>
      <c r="F7" s="176"/>
      <c r="G7" s="177"/>
      <c r="H7" s="145"/>
      <c r="I7" s="39"/>
      <c r="J7" s="39" t="s">
        <v>7</v>
      </c>
      <c r="K7" s="39">
        <f>1+H7</f>
        <v>1</v>
      </c>
      <c r="L7" s="39"/>
      <c r="M7" s="39"/>
      <c r="N7" s="39"/>
      <c r="O7" s="40"/>
    </row>
    <row r="8" spans="1:15" s="41" customFormat="1" ht="20.100000000000001" customHeight="1" thickBot="1" x14ac:dyDescent="0.25">
      <c r="A8" s="181"/>
      <c r="B8" s="182"/>
      <c r="C8" s="182"/>
      <c r="D8" s="182"/>
      <c r="E8" s="183"/>
      <c r="F8" s="184" t="s">
        <v>45</v>
      </c>
      <c r="G8" s="185"/>
      <c r="H8" s="70">
        <f>BDI!D41</f>
        <v>0</v>
      </c>
      <c r="I8" s="39"/>
      <c r="J8" s="39"/>
      <c r="K8" s="39"/>
      <c r="L8" s="39"/>
      <c r="M8" s="39"/>
      <c r="N8" s="39"/>
      <c r="O8" s="40"/>
    </row>
    <row r="9" spans="1:15" s="48" customFormat="1" ht="47.25" x14ac:dyDescent="0.2">
      <c r="A9" s="71" t="s">
        <v>0</v>
      </c>
      <c r="B9" s="72" t="s">
        <v>95</v>
      </c>
      <c r="C9" s="72" t="s">
        <v>1</v>
      </c>
      <c r="D9" s="72" t="s">
        <v>34</v>
      </c>
      <c r="E9" s="72" t="s">
        <v>4</v>
      </c>
      <c r="F9" s="72" t="s">
        <v>5</v>
      </c>
      <c r="G9" s="72" t="s">
        <v>6</v>
      </c>
      <c r="H9" s="73" t="s">
        <v>3</v>
      </c>
      <c r="I9" s="47"/>
      <c r="J9" s="47"/>
      <c r="K9" s="47"/>
      <c r="L9" s="47"/>
      <c r="M9" s="47"/>
      <c r="N9" s="50"/>
      <c r="O9" s="49"/>
    </row>
    <row r="10" spans="1:15" s="48" customFormat="1" ht="15.75" x14ac:dyDescent="0.2">
      <c r="A10" s="150">
        <v>1</v>
      </c>
      <c r="B10" s="75"/>
      <c r="C10" s="170" t="s">
        <v>49</v>
      </c>
      <c r="D10" s="170"/>
      <c r="E10" s="170"/>
      <c r="F10" s="170"/>
      <c r="G10" s="170"/>
      <c r="H10" s="79">
        <f>SUM(H11:H12,H14,H16,H18,H20,H22,H23,H25,H27:H28,H30,H32:H33,H35,H37:H40,H42:H43,H45:H47,H49:H50,H52,H54:H57,H59:H68,H70:H78,H80,H82:H86)</f>
        <v>0</v>
      </c>
      <c r="I10" s="47"/>
      <c r="J10" s="47"/>
      <c r="K10" s="47"/>
      <c r="L10" s="51"/>
      <c r="M10" s="47"/>
      <c r="N10" s="47"/>
      <c r="O10" s="47"/>
    </row>
    <row r="11" spans="1:15" s="48" customFormat="1" ht="15.75" x14ac:dyDescent="0.2">
      <c r="A11" s="148" t="s">
        <v>237</v>
      </c>
      <c r="B11" s="46" t="s">
        <v>52</v>
      </c>
      <c r="C11" s="80" t="s">
        <v>50</v>
      </c>
      <c r="D11" s="46" t="s">
        <v>37</v>
      </c>
      <c r="E11" s="74">
        <f>E14+E16+E18+E23</f>
        <v>18</v>
      </c>
      <c r="F11" s="92"/>
      <c r="G11" s="45">
        <f>ROUND(F11+F11*$H$8,2)</f>
        <v>0</v>
      </c>
      <c r="H11" s="78">
        <f>ROUND(G11*E11,2)</f>
        <v>0</v>
      </c>
      <c r="I11" s="47"/>
      <c r="J11" s="47"/>
      <c r="K11" s="47"/>
      <c r="L11" s="51"/>
      <c r="M11" s="47"/>
      <c r="N11" s="47"/>
      <c r="O11" s="47"/>
    </row>
    <row r="12" spans="1:15" s="49" customFormat="1" ht="15.75" outlineLevel="1" x14ac:dyDescent="0.2">
      <c r="A12" s="148" t="s">
        <v>38</v>
      </c>
      <c r="B12" s="46" t="s">
        <v>53</v>
      </c>
      <c r="C12" s="80" t="s">
        <v>51</v>
      </c>
      <c r="D12" s="46" t="s">
        <v>37</v>
      </c>
      <c r="E12" s="74">
        <v>5</v>
      </c>
      <c r="F12" s="92"/>
      <c r="G12" s="45">
        <f>ROUND(F12+F12*$H$8,2)</f>
        <v>0</v>
      </c>
      <c r="H12" s="78">
        <f>ROUND(G12*E12,2)</f>
        <v>0</v>
      </c>
      <c r="I12" s="47"/>
      <c r="J12" s="47"/>
      <c r="K12" s="47"/>
      <c r="L12" s="51"/>
      <c r="M12" s="47"/>
      <c r="N12" s="47"/>
      <c r="O12" s="47"/>
    </row>
    <row r="13" spans="1:15" s="48" customFormat="1" ht="15.75" x14ac:dyDescent="0.2">
      <c r="A13" s="152" t="s">
        <v>57</v>
      </c>
      <c r="B13" s="175" t="s">
        <v>58</v>
      </c>
      <c r="C13" s="175"/>
      <c r="D13" s="175"/>
      <c r="E13" s="175"/>
      <c r="F13" s="175"/>
      <c r="G13" s="175"/>
      <c r="H13" s="175"/>
      <c r="I13" s="47"/>
      <c r="J13" s="47"/>
      <c r="K13" s="47"/>
      <c r="L13" s="51"/>
      <c r="M13" s="47"/>
      <c r="N13" s="47"/>
      <c r="O13" s="47"/>
    </row>
    <row r="14" spans="1:15" s="54" customFormat="1" ht="15.75" outlineLevel="1" x14ac:dyDescent="0.2">
      <c r="A14" s="148" t="s">
        <v>40</v>
      </c>
      <c r="B14" s="46" t="s">
        <v>56</v>
      </c>
      <c r="C14" s="80" t="s">
        <v>54</v>
      </c>
      <c r="D14" s="46" t="s">
        <v>55</v>
      </c>
      <c r="E14" s="74">
        <v>3</v>
      </c>
      <c r="F14" s="92"/>
      <c r="G14" s="45">
        <f>ROUND(F14+F14*$H$8,2)</f>
        <v>0</v>
      </c>
      <c r="H14" s="78">
        <f>ROUND(G14*E14,2)</f>
        <v>0</v>
      </c>
      <c r="I14" s="53"/>
      <c r="J14" s="53"/>
      <c r="K14" s="53"/>
      <c r="L14" s="51"/>
      <c r="M14" s="53"/>
      <c r="N14" s="53"/>
      <c r="O14" s="53"/>
    </row>
    <row r="15" spans="1:15" s="54" customFormat="1" ht="15.75" outlineLevel="1" x14ac:dyDescent="0.2">
      <c r="A15" s="152" t="s">
        <v>59</v>
      </c>
      <c r="B15" s="175" t="s">
        <v>61</v>
      </c>
      <c r="C15" s="175"/>
      <c r="D15" s="175"/>
      <c r="E15" s="175"/>
      <c r="F15" s="175"/>
      <c r="G15" s="175"/>
      <c r="H15" s="175"/>
      <c r="I15" s="53"/>
      <c r="J15" s="53"/>
      <c r="K15" s="53"/>
      <c r="L15" s="51"/>
      <c r="M15" s="53"/>
      <c r="N15" s="53"/>
      <c r="O15" s="53"/>
    </row>
    <row r="16" spans="1:15" s="54" customFormat="1" ht="15.75" outlineLevel="1" x14ac:dyDescent="0.2">
      <c r="A16" s="148" t="s">
        <v>47</v>
      </c>
      <c r="B16" s="46" t="s">
        <v>62</v>
      </c>
      <c r="C16" s="80" t="s">
        <v>60</v>
      </c>
      <c r="D16" s="46" t="s">
        <v>55</v>
      </c>
      <c r="E16" s="74">
        <v>3</v>
      </c>
      <c r="F16" s="92"/>
      <c r="G16" s="45">
        <f>ROUND(F16+F16*$H$8,2)</f>
        <v>0</v>
      </c>
      <c r="H16" s="78">
        <f>ROUND(G16*E16,2)</f>
        <v>0</v>
      </c>
      <c r="I16" s="53"/>
      <c r="J16" s="53"/>
      <c r="K16" s="53"/>
      <c r="L16" s="51"/>
      <c r="M16" s="53"/>
      <c r="N16" s="53"/>
      <c r="O16" s="53"/>
    </row>
    <row r="17" spans="1:15" s="54" customFormat="1" ht="15.75" outlineLevel="1" x14ac:dyDescent="0.2">
      <c r="A17" s="152" t="s">
        <v>63</v>
      </c>
      <c r="B17" s="175" t="s">
        <v>64</v>
      </c>
      <c r="C17" s="175"/>
      <c r="D17" s="175"/>
      <c r="E17" s="175"/>
      <c r="F17" s="175"/>
      <c r="G17" s="175"/>
      <c r="H17" s="175"/>
      <c r="I17" s="53"/>
      <c r="J17" s="53"/>
      <c r="K17" s="53"/>
      <c r="L17" s="51"/>
      <c r="M17" s="53"/>
      <c r="N17" s="53"/>
      <c r="O17" s="53"/>
    </row>
    <row r="18" spans="1:15" s="54" customFormat="1" ht="15.75" outlineLevel="1" x14ac:dyDescent="0.2">
      <c r="A18" s="148" t="s">
        <v>238</v>
      </c>
      <c r="B18" s="46" t="s">
        <v>66</v>
      </c>
      <c r="C18" s="80" t="s">
        <v>65</v>
      </c>
      <c r="D18" s="46" t="s">
        <v>55</v>
      </c>
      <c r="E18" s="74">
        <v>5</v>
      </c>
      <c r="F18" s="92"/>
      <c r="G18" s="45">
        <f>ROUND(F18+F18*$H$8,2)</f>
        <v>0</v>
      </c>
      <c r="H18" s="78">
        <f>ROUND(G18*E18,2)</f>
        <v>0</v>
      </c>
      <c r="I18" s="53"/>
      <c r="J18" s="53"/>
      <c r="K18" s="53"/>
      <c r="L18" s="51"/>
      <c r="M18" s="53"/>
      <c r="N18" s="53"/>
      <c r="O18" s="53"/>
    </row>
    <row r="19" spans="1:15" s="54" customFormat="1" ht="15.75" outlineLevel="1" x14ac:dyDescent="0.2">
      <c r="A19" s="152" t="s">
        <v>67</v>
      </c>
      <c r="B19" s="175" t="s">
        <v>68</v>
      </c>
      <c r="C19" s="175"/>
      <c r="D19" s="175"/>
      <c r="E19" s="175"/>
      <c r="F19" s="175"/>
      <c r="G19" s="175"/>
      <c r="H19" s="175"/>
      <c r="I19" s="53"/>
      <c r="J19" s="53"/>
      <c r="K19" s="53"/>
      <c r="L19" s="51"/>
      <c r="M19" s="53"/>
      <c r="N19" s="53"/>
      <c r="O19" s="53"/>
    </row>
    <row r="20" spans="1:15" s="54" customFormat="1" ht="15.75" outlineLevel="1" x14ac:dyDescent="0.2">
      <c r="A20" s="148" t="s">
        <v>239</v>
      </c>
      <c r="B20" s="46" t="s">
        <v>70</v>
      </c>
      <c r="C20" s="80" t="s">
        <v>69</v>
      </c>
      <c r="D20" s="46" t="s">
        <v>55</v>
      </c>
      <c r="E20" s="74">
        <v>3</v>
      </c>
      <c r="F20" s="92"/>
      <c r="G20" s="45">
        <f>ROUND(F20+F20*$H$8,2)</f>
        <v>0</v>
      </c>
      <c r="H20" s="78">
        <f>ROUND(G20*E20,2)</f>
        <v>0</v>
      </c>
      <c r="I20" s="53"/>
      <c r="J20" s="53"/>
      <c r="K20" s="53"/>
      <c r="L20" s="51"/>
      <c r="M20" s="53"/>
      <c r="N20" s="53"/>
      <c r="O20" s="53"/>
    </row>
    <row r="21" spans="1:15" s="54" customFormat="1" ht="15.75" outlineLevel="1" x14ac:dyDescent="0.2">
      <c r="A21" s="152" t="s">
        <v>71</v>
      </c>
      <c r="B21" s="175" t="s">
        <v>106</v>
      </c>
      <c r="C21" s="175"/>
      <c r="D21" s="175"/>
      <c r="E21" s="175"/>
      <c r="F21" s="175"/>
      <c r="G21" s="175"/>
      <c r="H21" s="175"/>
      <c r="I21" s="53"/>
      <c r="J21" s="53"/>
      <c r="K21" s="53"/>
      <c r="L21" s="51"/>
      <c r="M21" s="53"/>
      <c r="N21" s="53"/>
      <c r="O21" s="53"/>
    </row>
    <row r="22" spans="1:15" s="54" customFormat="1" ht="15.75" outlineLevel="1" x14ac:dyDescent="0.2">
      <c r="A22" s="148" t="s">
        <v>240</v>
      </c>
      <c r="B22" s="46" t="s">
        <v>73</v>
      </c>
      <c r="C22" s="80" t="s">
        <v>72</v>
      </c>
      <c r="D22" s="46" t="s">
        <v>55</v>
      </c>
      <c r="E22" s="74">
        <v>3</v>
      </c>
      <c r="F22" s="92"/>
      <c r="G22" s="45">
        <f>ROUND(F22+F22*$H$8,2)</f>
        <v>0</v>
      </c>
      <c r="H22" s="78">
        <f>ROUND(G22*E22,2)</f>
        <v>0</v>
      </c>
      <c r="I22" s="53"/>
      <c r="J22" s="53"/>
      <c r="K22" s="53"/>
      <c r="L22" s="51"/>
      <c r="M22" s="53"/>
      <c r="N22" s="53"/>
      <c r="O22" s="53"/>
    </row>
    <row r="23" spans="1:15" s="48" customFormat="1" ht="15.75" outlineLevel="1" x14ac:dyDescent="0.2">
      <c r="A23" s="151" t="s">
        <v>241</v>
      </c>
      <c r="B23" s="46" t="s">
        <v>75</v>
      </c>
      <c r="C23" s="80" t="s">
        <v>74</v>
      </c>
      <c r="D23" s="81" t="s">
        <v>55</v>
      </c>
      <c r="E23" s="81">
        <v>7</v>
      </c>
      <c r="F23" s="93"/>
      <c r="G23" s="45">
        <f>ROUND(F23+F23*$H$8,2)</f>
        <v>0</v>
      </c>
      <c r="H23" s="78">
        <f>ROUND(G23*E23,2)</f>
        <v>0</v>
      </c>
      <c r="I23" s="47"/>
      <c r="J23" s="47"/>
      <c r="K23" s="47"/>
      <c r="L23" s="51"/>
      <c r="M23" s="47"/>
      <c r="N23" s="47"/>
      <c r="O23" s="47"/>
    </row>
    <row r="24" spans="1:15" s="48" customFormat="1" ht="15.75" outlineLevel="1" x14ac:dyDescent="0.2">
      <c r="A24" s="152" t="s">
        <v>102</v>
      </c>
      <c r="B24" s="175" t="s">
        <v>105</v>
      </c>
      <c r="C24" s="175"/>
      <c r="D24" s="175"/>
      <c r="E24" s="175"/>
      <c r="F24" s="175"/>
      <c r="G24" s="175"/>
      <c r="H24" s="175"/>
      <c r="I24" s="47"/>
      <c r="J24" s="47"/>
      <c r="K24" s="47"/>
      <c r="L24" s="51"/>
      <c r="M24" s="47"/>
      <c r="N24" s="47"/>
      <c r="O24" s="47"/>
    </row>
    <row r="25" spans="1:15" s="48" customFormat="1" ht="15.75" outlineLevel="1" x14ac:dyDescent="0.2">
      <c r="A25" s="151" t="s">
        <v>242</v>
      </c>
      <c r="B25" s="46" t="s">
        <v>104</v>
      </c>
      <c r="C25" s="82" t="s">
        <v>103</v>
      </c>
      <c r="D25" s="83" t="s">
        <v>55</v>
      </c>
      <c r="E25" s="81">
        <v>5</v>
      </c>
      <c r="F25" s="94"/>
      <c r="G25" s="45">
        <f>ROUND(F25+F25*$H$8,2)</f>
        <v>0</v>
      </c>
      <c r="H25" s="78">
        <f>ROUND(G25*E25,2)</f>
        <v>0</v>
      </c>
      <c r="I25" s="76"/>
      <c r="J25" s="76"/>
      <c r="K25" s="76"/>
      <c r="L25" s="51"/>
      <c r="M25" s="47"/>
      <c r="N25" s="47"/>
      <c r="O25" s="47"/>
    </row>
    <row r="26" spans="1:15" s="48" customFormat="1" ht="15.75" outlineLevel="1" x14ac:dyDescent="0.2">
      <c r="A26" s="152" t="s">
        <v>131</v>
      </c>
      <c r="B26" s="175" t="s">
        <v>77</v>
      </c>
      <c r="C26" s="175"/>
      <c r="D26" s="175"/>
      <c r="E26" s="175"/>
      <c r="F26" s="175"/>
      <c r="G26" s="175"/>
      <c r="H26" s="175"/>
      <c r="I26" s="47"/>
      <c r="J26" s="47"/>
      <c r="K26" s="47"/>
      <c r="L26" s="51"/>
      <c r="M26" s="47"/>
      <c r="N26" s="47"/>
      <c r="O26" s="47"/>
    </row>
    <row r="27" spans="1:15" s="48" customFormat="1" ht="15.75" outlineLevel="1" x14ac:dyDescent="0.2">
      <c r="A27" s="151" t="s">
        <v>243</v>
      </c>
      <c r="B27" s="46" t="s">
        <v>79</v>
      </c>
      <c r="C27" s="80" t="s">
        <v>78</v>
      </c>
      <c r="D27" s="81" t="s">
        <v>55</v>
      </c>
      <c r="E27" s="81">
        <v>3</v>
      </c>
      <c r="F27" s="93"/>
      <c r="G27" s="45">
        <f>ROUND(F27+F27*$H$8,2)</f>
        <v>0</v>
      </c>
      <c r="H27" s="78">
        <f>ROUND(G27*E27,2)</f>
        <v>0</v>
      </c>
      <c r="I27" s="47"/>
      <c r="J27" s="47"/>
      <c r="K27" s="47"/>
      <c r="L27" s="51"/>
      <c r="M27" s="47"/>
      <c r="N27" s="47"/>
      <c r="O27" s="47"/>
    </row>
    <row r="28" spans="1:15" s="48" customFormat="1" ht="31.5" outlineLevel="1" x14ac:dyDescent="0.2">
      <c r="A28" s="151" t="s">
        <v>244</v>
      </c>
      <c r="B28" s="46" t="s">
        <v>182</v>
      </c>
      <c r="C28" s="84" t="s">
        <v>181</v>
      </c>
      <c r="D28" s="81" t="s">
        <v>55</v>
      </c>
      <c r="E28" s="81">
        <v>2</v>
      </c>
      <c r="F28" s="93"/>
      <c r="G28" s="45">
        <f>ROUND(F28+F28*$H$8,2)</f>
        <v>0</v>
      </c>
      <c r="H28" s="78">
        <f>ROUND(G28*E28,2)</f>
        <v>0</v>
      </c>
      <c r="I28" s="47"/>
      <c r="J28" s="47"/>
      <c r="K28" s="47"/>
      <c r="L28" s="51"/>
      <c r="M28" s="47"/>
      <c r="N28" s="47"/>
      <c r="O28" s="47"/>
    </row>
    <row r="29" spans="1:15" s="48" customFormat="1" ht="15.75" outlineLevel="1" x14ac:dyDescent="0.2">
      <c r="A29" s="152" t="s">
        <v>76</v>
      </c>
      <c r="B29" s="175" t="s">
        <v>80</v>
      </c>
      <c r="C29" s="175"/>
      <c r="D29" s="175"/>
      <c r="E29" s="175"/>
      <c r="F29" s="175"/>
      <c r="G29" s="175"/>
      <c r="H29" s="175"/>
      <c r="I29" s="47"/>
      <c r="J29" s="47"/>
      <c r="K29" s="47"/>
      <c r="L29" s="51"/>
      <c r="M29" s="47"/>
      <c r="N29" s="47"/>
      <c r="O29" s="47"/>
    </row>
    <row r="30" spans="1:15" s="48" customFormat="1" ht="15.75" outlineLevel="1" x14ac:dyDescent="0.2">
      <c r="A30" s="151" t="s">
        <v>245</v>
      </c>
      <c r="B30" s="46" t="s">
        <v>82</v>
      </c>
      <c r="C30" s="80" t="s">
        <v>81</v>
      </c>
      <c r="D30" s="81" t="s">
        <v>55</v>
      </c>
      <c r="E30" s="81">
        <v>15</v>
      </c>
      <c r="F30" s="93"/>
      <c r="G30" s="45">
        <f>ROUND(F30+F30*$H$8,2)</f>
        <v>0</v>
      </c>
      <c r="H30" s="78">
        <f>ROUND(G30*E30,2)</f>
        <v>0</v>
      </c>
      <c r="I30" s="47"/>
      <c r="J30" s="47"/>
      <c r="K30" s="47"/>
      <c r="L30" s="51"/>
      <c r="M30" s="47"/>
      <c r="N30" s="47"/>
      <c r="O30" s="47"/>
    </row>
    <row r="31" spans="1:15" s="48" customFormat="1" ht="15.75" outlineLevel="1" x14ac:dyDescent="0.2">
      <c r="A31" s="152" t="s">
        <v>132</v>
      </c>
      <c r="B31" s="175" t="s">
        <v>84</v>
      </c>
      <c r="C31" s="175"/>
      <c r="D31" s="175"/>
      <c r="E31" s="175"/>
      <c r="F31" s="175"/>
      <c r="G31" s="175"/>
      <c r="H31" s="175"/>
      <c r="I31" s="47"/>
      <c r="J31" s="47"/>
      <c r="K31" s="47"/>
      <c r="L31" s="51"/>
      <c r="M31" s="47"/>
      <c r="N31" s="47"/>
      <c r="O31" s="47"/>
    </row>
    <row r="32" spans="1:15" s="48" customFormat="1" ht="15.75" outlineLevel="1" x14ac:dyDescent="0.2">
      <c r="A32" s="151" t="s">
        <v>246</v>
      </c>
      <c r="B32" s="46" t="s">
        <v>86</v>
      </c>
      <c r="C32" s="80" t="s">
        <v>85</v>
      </c>
      <c r="D32" s="81" t="s">
        <v>55</v>
      </c>
      <c r="E32" s="81">
        <v>2</v>
      </c>
      <c r="F32" s="93"/>
      <c r="G32" s="45">
        <f>ROUND(F32+F32*$H$8,2)</f>
        <v>0</v>
      </c>
      <c r="H32" s="78">
        <f t="shared" ref="H32:H33" si="0">ROUND(G32*E32,2)</f>
        <v>0</v>
      </c>
      <c r="I32" s="47"/>
      <c r="J32" s="47"/>
      <c r="K32" s="47"/>
      <c r="L32" s="51"/>
      <c r="M32" s="47"/>
      <c r="N32" s="47"/>
      <c r="O32" s="47"/>
    </row>
    <row r="33" spans="1:15" s="48" customFormat="1" ht="15.75" outlineLevel="1" x14ac:dyDescent="0.2">
      <c r="A33" s="151" t="s">
        <v>247</v>
      </c>
      <c r="B33" s="46" t="s">
        <v>166</v>
      </c>
      <c r="C33" s="80" t="s">
        <v>165</v>
      </c>
      <c r="D33" s="81" t="s">
        <v>37</v>
      </c>
      <c r="E33" s="81">
        <v>2</v>
      </c>
      <c r="F33" s="93"/>
      <c r="G33" s="45">
        <f>ROUND(F33+F33*$H$8,2)</f>
        <v>0</v>
      </c>
      <c r="H33" s="78">
        <f t="shared" si="0"/>
        <v>0</v>
      </c>
      <c r="I33" s="47"/>
      <c r="J33" s="47"/>
      <c r="K33" s="47"/>
      <c r="L33" s="51"/>
      <c r="M33" s="47"/>
      <c r="N33" s="47"/>
      <c r="O33" s="47"/>
    </row>
    <row r="34" spans="1:15" s="48" customFormat="1" ht="15.75" outlineLevel="1" x14ac:dyDescent="0.2">
      <c r="A34" s="152" t="s">
        <v>83</v>
      </c>
      <c r="B34" s="175" t="s">
        <v>88</v>
      </c>
      <c r="C34" s="175"/>
      <c r="D34" s="175"/>
      <c r="E34" s="175"/>
      <c r="F34" s="175"/>
      <c r="G34" s="175"/>
      <c r="H34" s="175"/>
      <c r="I34" s="47"/>
      <c r="J34" s="47"/>
      <c r="K34" s="47"/>
      <c r="L34" s="51"/>
      <c r="M34" s="47"/>
      <c r="N34" s="47"/>
      <c r="O34" s="47"/>
    </row>
    <row r="35" spans="1:15" s="56" customFormat="1" ht="15.75" outlineLevel="1" x14ac:dyDescent="0.2">
      <c r="A35" s="148" t="s">
        <v>248</v>
      </c>
      <c r="B35" s="46" t="s">
        <v>90</v>
      </c>
      <c r="C35" s="80" t="s">
        <v>89</v>
      </c>
      <c r="D35" s="81" t="s">
        <v>55</v>
      </c>
      <c r="E35" s="85">
        <v>2</v>
      </c>
      <c r="F35" s="95"/>
      <c r="G35" s="45">
        <f>ROUND(F35+F35*$H$8,2)</f>
        <v>0</v>
      </c>
      <c r="H35" s="78">
        <f>ROUND(G35*E35,2)</f>
        <v>0</v>
      </c>
      <c r="I35" s="55"/>
      <c r="J35" s="55"/>
      <c r="K35" s="55"/>
      <c r="L35" s="51"/>
      <c r="M35" s="55"/>
      <c r="N35" s="55"/>
      <c r="O35" s="55"/>
    </row>
    <row r="36" spans="1:15" s="49" customFormat="1" ht="15.75" outlineLevel="1" x14ac:dyDescent="0.2">
      <c r="A36" s="152" t="s">
        <v>87</v>
      </c>
      <c r="B36" s="175" t="s">
        <v>92</v>
      </c>
      <c r="C36" s="175"/>
      <c r="D36" s="175"/>
      <c r="E36" s="175"/>
      <c r="F36" s="175"/>
      <c r="G36" s="175"/>
      <c r="H36" s="175"/>
      <c r="I36" s="47"/>
      <c r="J36" s="47"/>
      <c r="K36" s="47"/>
      <c r="L36" s="51"/>
      <c r="M36" s="47"/>
      <c r="N36" s="47"/>
      <c r="O36" s="47"/>
    </row>
    <row r="37" spans="1:15" s="49" customFormat="1" ht="15.75" outlineLevel="1" x14ac:dyDescent="0.2">
      <c r="A37" s="151" t="s">
        <v>249</v>
      </c>
      <c r="B37" s="83" t="s">
        <v>96</v>
      </c>
      <c r="C37" s="80" t="s">
        <v>93</v>
      </c>
      <c r="D37" s="81" t="s">
        <v>48</v>
      </c>
      <c r="E37" s="81">
        <v>10</v>
      </c>
      <c r="F37" s="93"/>
      <c r="G37" s="45">
        <f t="shared" ref="G37:G40" si="1">ROUND(F37+F37*$H$8,2)</f>
        <v>0</v>
      </c>
      <c r="H37" s="78">
        <f t="shared" ref="H37:H40" si="2">ROUND(G37*E37,2)</f>
        <v>0</v>
      </c>
      <c r="I37" s="47"/>
      <c r="J37" s="47"/>
      <c r="K37" s="47"/>
      <c r="L37" s="51"/>
      <c r="M37" s="47"/>
      <c r="N37" s="47"/>
      <c r="O37" s="47"/>
    </row>
    <row r="38" spans="1:15" s="49" customFormat="1" ht="15.75" outlineLevel="1" x14ac:dyDescent="0.2">
      <c r="A38" s="151" t="s">
        <v>250</v>
      </c>
      <c r="B38" s="86" t="s">
        <v>97</v>
      </c>
      <c r="C38" s="80" t="s">
        <v>94</v>
      </c>
      <c r="D38" s="81" t="s">
        <v>48</v>
      </c>
      <c r="E38" s="81">
        <v>5</v>
      </c>
      <c r="F38" s="93"/>
      <c r="G38" s="45">
        <f t="shared" si="1"/>
        <v>0</v>
      </c>
      <c r="H38" s="78">
        <f t="shared" si="2"/>
        <v>0</v>
      </c>
      <c r="I38" s="47"/>
      <c r="J38" s="47"/>
      <c r="K38" s="47"/>
      <c r="L38" s="51"/>
      <c r="M38" s="47"/>
      <c r="N38" s="47"/>
      <c r="O38" s="47"/>
    </row>
    <row r="39" spans="1:15" s="48" customFormat="1" ht="15.75" outlineLevel="1" x14ac:dyDescent="0.2">
      <c r="A39" s="151" t="s">
        <v>251</v>
      </c>
      <c r="B39" s="86" t="s">
        <v>99</v>
      </c>
      <c r="C39" s="80" t="s">
        <v>98</v>
      </c>
      <c r="D39" s="81" t="s">
        <v>48</v>
      </c>
      <c r="E39" s="81">
        <v>10</v>
      </c>
      <c r="F39" s="93"/>
      <c r="G39" s="45">
        <f t="shared" si="1"/>
        <v>0</v>
      </c>
      <c r="H39" s="78">
        <f t="shared" si="2"/>
        <v>0</v>
      </c>
      <c r="I39" s="47"/>
      <c r="J39" s="47"/>
      <c r="K39" s="47"/>
      <c r="L39" s="51"/>
      <c r="M39" s="47"/>
      <c r="N39" s="47"/>
      <c r="O39" s="47"/>
    </row>
    <row r="40" spans="1:15" s="48" customFormat="1" ht="15.75" outlineLevel="1" x14ac:dyDescent="0.2">
      <c r="A40" s="151" t="s">
        <v>252</v>
      </c>
      <c r="B40" s="46" t="s">
        <v>101</v>
      </c>
      <c r="C40" s="80" t="s">
        <v>100</v>
      </c>
      <c r="D40" s="81" t="s">
        <v>55</v>
      </c>
      <c r="E40" s="81">
        <v>4</v>
      </c>
      <c r="F40" s="93"/>
      <c r="G40" s="45">
        <f t="shared" si="1"/>
        <v>0</v>
      </c>
      <c r="H40" s="78">
        <f t="shared" si="2"/>
        <v>0</v>
      </c>
      <c r="I40" s="47"/>
      <c r="J40" s="47"/>
      <c r="K40" s="47"/>
      <c r="L40" s="51"/>
      <c r="M40" s="47"/>
      <c r="N40" s="47"/>
      <c r="O40" s="47"/>
    </row>
    <row r="41" spans="1:15" s="48" customFormat="1" ht="15.75" outlineLevel="1" x14ac:dyDescent="0.2">
      <c r="A41" s="152" t="s">
        <v>91</v>
      </c>
      <c r="B41" s="175" t="s">
        <v>107</v>
      </c>
      <c r="C41" s="175"/>
      <c r="D41" s="175"/>
      <c r="E41" s="175"/>
      <c r="F41" s="175"/>
      <c r="G41" s="175"/>
      <c r="H41" s="175"/>
      <c r="I41" s="47"/>
      <c r="J41" s="47"/>
      <c r="K41" s="47"/>
      <c r="L41" s="51"/>
      <c r="M41" s="47"/>
      <c r="N41" s="47"/>
      <c r="O41" s="47"/>
    </row>
    <row r="42" spans="1:15" s="49" customFormat="1" ht="15.75" outlineLevel="1" x14ac:dyDescent="0.2">
      <c r="A42" s="151" t="s">
        <v>253</v>
      </c>
      <c r="B42" s="46" t="s">
        <v>110</v>
      </c>
      <c r="C42" s="80" t="s">
        <v>108</v>
      </c>
      <c r="D42" s="46" t="s">
        <v>55</v>
      </c>
      <c r="E42" s="81">
        <v>2</v>
      </c>
      <c r="F42" s="96"/>
      <c r="G42" s="45">
        <f>ROUND(F42+F42*$H$8,2)</f>
        <v>0</v>
      </c>
      <c r="H42" s="78">
        <f t="shared" ref="H42:H43" si="3">ROUND(G42*E42,2)</f>
        <v>0</v>
      </c>
      <c r="I42" s="47"/>
      <c r="J42" s="47"/>
      <c r="K42" s="47"/>
      <c r="L42" s="51"/>
      <c r="M42" s="47"/>
      <c r="N42" s="47"/>
      <c r="O42" s="47"/>
    </row>
    <row r="43" spans="1:15" s="49" customFormat="1" ht="15.75" outlineLevel="1" x14ac:dyDescent="0.2">
      <c r="A43" s="151" t="s">
        <v>254</v>
      </c>
      <c r="B43" s="46" t="s">
        <v>111</v>
      </c>
      <c r="C43" s="80" t="s">
        <v>109</v>
      </c>
      <c r="D43" s="46" t="s">
        <v>55</v>
      </c>
      <c r="E43" s="81">
        <v>2</v>
      </c>
      <c r="F43" s="96"/>
      <c r="G43" s="45">
        <f>ROUND(F43+F43*$H$8,2)</f>
        <v>0</v>
      </c>
      <c r="H43" s="78">
        <f t="shared" si="3"/>
        <v>0</v>
      </c>
      <c r="I43" s="47"/>
      <c r="J43" s="47"/>
      <c r="K43" s="47"/>
      <c r="L43" s="51"/>
      <c r="M43" s="47"/>
      <c r="N43" s="47"/>
      <c r="O43" s="47"/>
    </row>
    <row r="44" spans="1:15" s="48" customFormat="1" ht="15.75" outlineLevel="1" x14ac:dyDescent="0.2">
      <c r="A44" s="152" t="s">
        <v>39</v>
      </c>
      <c r="B44" s="175" t="s">
        <v>113</v>
      </c>
      <c r="C44" s="175"/>
      <c r="D44" s="175"/>
      <c r="E44" s="175"/>
      <c r="F44" s="175"/>
      <c r="G44" s="175"/>
      <c r="H44" s="175"/>
      <c r="I44" s="47"/>
      <c r="J44" s="47"/>
      <c r="K44" s="47"/>
      <c r="L44" s="51"/>
      <c r="M44" s="47"/>
      <c r="N44" s="47"/>
      <c r="O44" s="47"/>
    </row>
    <row r="45" spans="1:15" s="48" customFormat="1" ht="15.75" outlineLevel="1" x14ac:dyDescent="0.2">
      <c r="A45" s="151" t="s">
        <v>255</v>
      </c>
      <c r="B45" s="46" t="s">
        <v>115</v>
      </c>
      <c r="C45" s="80" t="s">
        <v>114</v>
      </c>
      <c r="D45" s="46" t="s">
        <v>36</v>
      </c>
      <c r="E45" s="81">
        <v>50</v>
      </c>
      <c r="F45" s="96"/>
      <c r="G45" s="45">
        <f t="shared" ref="G45:G47" si="4">ROUND(F45+F45*$H$8,2)</f>
        <v>0</v>
      </c>
      <c r="H45" s="78">
        <f t="shared" ref="H45:H47" si="5">ROUND(G45*E45,2)</f>
        <v>0</v>
      </c>
      <c r="I45" s="47"/>
      <c r="J45" s="47"/>
      <c r="K45" s="47"/>
      <c r="L45" s="51"/>
      <c r="M45" s="47"/>
      <c r="N45" s="47"/>
      <c r="O45" s="47"/>
    </row>
    <row r="46" spans="1:15" s="48" customFormat="1" ht="15.75" outlineLevel="1" x14ac:dyDescent="0.2">
      <c r="A46" s="151" t="s">
        <v>256</v>
      </c>
      <c r="B46" s="46" t="s">
        <v>117</v>
      </c>
      <c r="C46" s="80" t="s">
        <v>116</v>
      </c>
      <c r="D46" s="46" t="s">
        <v>37</v>
      </c>
      <c r="E46" s="81">
        <v>2</v>
      </c>
      <c r="F46" s="96"/>
      <c r="G46" s="45">
        <f t="shared" si="4"/>
        <v>0</v>
      </c>
      <c r="H46" s="78">
        <f t="shared" si="5"/>
        <v>0</v>
      </c>
      <c r="I46" s="47"/>
      <c r="J46" s="47"/>
      <c r="K46" s="47"/>
      <c r="L46" s="51"/>
      <c r="M46" s="47"/>
      <c r="N46" s="47"/>
      <c r="O46" s="47"/>
    </row>
    <row r="47" spans="1:15" s="48" customFormat="1" ht="15.75" outlineLevel="1" x14ac:dyDescent="0.2">
      <c r="A47" s="151" t="s">
        <v>257</v>
      </c>
      <c r="B47" s="46" t="s">
        <v>119</v>
      </c>
      <c r="C47" s="80" t="s">
        <v>118</v>
      </c>
      <c r="D47" s="46" t="s">
        <v>48</v>
      </c>
      <c r="E47" s="74">
        <f>29.6*2*53</f>
        <v>3137.6000000000004</v>
      </c>
      <c r="F47" s="96"/>
      <c r="G47" s="45">
        <f t="shared" si="4"/>
        <v>0</v>
      </c>
      <c r="H47" s="78">
        <f t="shared" si="5"/>
        <v>0</v>
      </c>
      <c r="I47" s="47"/>
      <c r="J47" s="47"/>
      <c r="K47" s="47"/>
      <c r="L47" s="51"/>
      <c r="M47" s="47"/>
      <c r="N47" s="47"/>
      <c r="O47" s="47"/>
    </row>
    <row r="48" spans="1:15" s="48" customFormat="1" ht="15.75" outlineLevel="1" x14ac:dyDescent="0.2">
      <c r="A48" s="152" t="s">
        <v>112</v>
      </c>
      <c r="B48" s="175" t="s">
        <v>121</v>
      </c>
      <c r="C48" s="175"/>
      <c r="D48" s="175"/>
      <c r="E48" s="175"/>
      <c r="F48" s="175"/>
      <c r="G48" s="175"/>
      <c r="H48" s="175"/>
      <c r="I48" s="47"/>
      <c r="J48" s="47"/>
      <c r="K48" s="47"/>
      <c r="L48" s="51"/>
      <c r="M48" s="47"/>
      <c r="N48" s="47"/>
      <c r="O48" s="47"/>
    </row>
    <row r="49" spans="1:15" s="48" customFormat="1" ht="15.75" outlineLevel="1" x14ac:dyDescent="0.2">
      <c r="A49" s="151" t="s">
        <v>258</v>
      </c>
      <c r="B49" s="83" t="s">
        <v>125</v>
      </c>
      <c r="C49" s="82" t="s">
        <v>122</v>
      </c>
      <c r="D49" s="83" t="s">
        <v>55</v>
      </c>
      <c r="E49" s="81">
        <v>2</v>
      </c>
      <c r="F49" s="97"/>
      <c r="G49" s="45">
        <f t="shared" ref="G49:G50" si="6">ROUND(F49+F49*$H$8,2)</f>
        <v>0</v>
      </c>
      <c r="H49" s="78">
        <f t="shared" ref="H49:H50" si="7">ROUND(G49*E49,2)</f>
        <v>0</v>
      </c>
      <c r="I49" s="77"/>
      <c r="J49" s="77"/>
      <c r="K49" s="77"/>
      <c r="L49" s="51"/>
      <c r="M49" s="47"/>
      <c r="N49" s="47"/>
      <c r="O49" s="47"/>
    </row>
    <row r="50" spans="1:15" s="48" customFormat="1" ht="15.75" outlineLevel="1" x14ac:dyDescent="0.2">
      <c r="A50" s="151" t="s">
        <v>259</v>
      </c>
      <c r="B50" s="83" t="s">
        <v>124</v>
      </c>
      <c r="C50" s="82" t="s">
        <v>123</v>
      </c>
      <c r="D50" s="83" t="s">
        <v>55</v>
      </c>
      <c r="E50" s="81">
        <v>2</v>
      </c>
      <c r="F50" s="97"/>
      <c r="G50" s="45">
        <f t="shared" si="6"/>
        <v>0</v>
      </c>
      <c r="H50" s="78">
        <f t="shared" si="7"/>
        <v>0</v>
      </c>
      <c r="I50" s="77"/>
      <c r="J50" s="77"/>
      <c r="K50" s="77"/>
      <c r="L50" s="51"/>
      <c r="M50" s="47"/>
      <c r="N50" s="47"/>
      <c r="O50" s="47"/>
    </row>
    <row r="51" spans="1:15" s="48" customFormat="1" ht="15.75" outlineLevel="1" x14ac:dyDescent="0.2">
      <c r="A51" s="152" t="s">
        <v>120</v>
      </c>
      <c r="B51" s="175" t="s">
        <v>127</v>
      </c>
      <c r="C51" s="175"/>
      <c r="D51" s="175"/>
      <c r="E51" s="175"/>
      <c r="F51" s="175"/>
      <c r="G51" s="175"/>
      <c r="H51" s="175"/>
      <c r="I51" s="47"/>
      <c r="J51" s="47"/>
      <c r="K51" s="47"/>
      <c r="L51" s="51"/>
      <c r="M51" s="47"/>
      <c r="N51" s="47"/>
      <c r="O51" s="47"/>
    </row>
    <row r="52" spans="1:15" s="48" customFormat="1" ht="15.75" outlineLevel="1" x14ac:dyDescent="0.2">
      <c r="A52" s="151" t="s">
        <v>260</v>
      </c>
      <c r="B52" s="46" t="s">
        <v>129</v>
      </c>
      <c r="C52" s="80" t="s">
        <v>128</v>
      </c>
      <c r="D52" s="46" t="s">
        <v>55</v>
      </c>
      <c r="E52" s="81">
        <v>2</v>
      </c>
      <c r="F52" s="96"/>
      <c r="G52" s="45">
        <f>ROUND(F52+F52*$H$8,2)</f>
        <v>0</v>
      </c>
      <c r="H52" s="78">
        <f>ROUND(G52*E52,2)</f>
        <v>0</v>
      </c>
      <c r="I52" s="47"/>
      <c r="J52" s="47"/>
      <c r="K52" s="47"/>
      <c r="L52" s="51"/>
      <c r="M52" s="47"/>
      <c r="N52" s="47"/>
      <c r="O52" s="47"/>
    </row>
    <row r="53" spans="1:15" s="48" customFormat="1" ht="15.75" outlineLevel="1" x14ac:dyDescent="0.2">
      <c r="A53" s="152" t="s">
        <v>126</v>
      </c>
      <c r="B53" s="175" t="s">
        <v>133</v>
      </c>
      <c r="C53" s="175"/>
      <c r="D53" s="175"/>
      <c r="E53" s="175"/>
      <c r="F53" s="175"/>
      <c r="G53" s="175"/>
      <c r="H53" s="175"/>
      <c r="I53" s="47"/>
      <c r="J53" s="47"/>
      <c r="K53" s="47"/>
      <c r="L53" s="51"/>
      <c r="M53" s="47"/>
      <c r="N53" s="47"/>
      <c r="O53" s="47"/>
    </row>
    <row r="54" spans="1:15" s="48" customFormat="1" ht="31.5" outlineLevel="1" x14ac:dyDescent="0.2">
      <c r="A54" s="151" t="s">
        <v>261</v>
      </c>
      <c r="B54" s="46" t="s">
        <v>135</v>
      </c>
      <c r="C54" s="84" t="s">
        <v>134</v>
      </c>
      <c r="D54" s="46" t="s">
        <v>37</v>
      </c>
      <c r="E54" s="81">
        <v>7</v>
      </c>
      <c r="F54" s="96"/>
      <c r="G54" s="45">
        <f t="shared" ref="G54:G57" si="8">ROUND(F54+F54*$H$8,2)</f>
        <v>0</v>
      </c>
      <c r="H54" s="78">
        <f t="shared" ref="H54:H57" si="9">ROUND(G54*E54,2)</f>
        <v>0</v>
      </c>
      <c r="I54" s="47"/>
      <c r="J54" s="47"/>
      <c r="K54" s="47"/>
      <c r="L54" s="51"/>
      <c r="M54" s="47"/>
      <c r="N54" s="47"/>
      <c r="O54" s="47"/>
    </row>
    <row r="55" spans="1:15" s="48" customFormat="1" ht="31.5" outlineLevel="1" x14ac:dyDescent="0.2">
      <c r="A55" s="151" t="s">
        <v>262</v>
      </c>
      <c r="B55" s="46" t="s">
        <v>137</v>
      </c>
      <c r="C55" s="84" t="s">
        <v>136</v>
      </c>
      <c r="D55" s="46" t="s">
        <v>37</v>
      </c>
      <c r="E55" s="81">
        <v>2</v>
      </c>
      <c r="F55" s="96"/>
      <c r="G55" s="45">
        <f t="shared" si="8"/>
        <v>0</v>
      </c>
      <c r="H55" s="78">
        <f t="shared" si="9"/>
        <v>0</v>
      </c>
      <c r="I55" s="47"/>
      <c r="J55" s="47"/>
      <c r="K55" s="47"/>
      <c r="L55" s="51"/>
      <c r="M55" s="47"/>
      <c r="N55" s="47"/>
      <c r="O55" s="47"/>
    </row>
    <row r="56" spans="1:15" s="48" customFormat="1" ht="31.5" outlineLevel="1" x14ac:dyDescent="0.2">
      <c r="A56" s="151" t="s">
        <v>263</v>
      </c>
      <c r="B56" s="46" t="s">
        <v>138</v>
      </c>
      <c r="C56" s="84" t="s">
        <v>139</v>
      </c>
      <c r="D56" s="46" t="s">
        <v>35</v>
      </c>
      <c r="E56" s="81">
        <v>12000</v>
      </c>
      <c r="F56" s="96"/>
      <c r="G56" s="45">
        <f t="shared" si="8"/>
        <v>0</v>
      </c>
      <c r="H56" s="78">
        <f t="shared" si="9"/>
        <v>0</v>
      </c>
      <c r="I56" s="47"/>
      <c r="J56" s="47"/>
      <c r="K56" s="47"/>
      <c r="L56" s="51"/>
      <c r="M56" s="47"/>
      <c r="N56" s="47"/>
      <c r="O56" s="47"/>
    </row>
    <row r="57" spans="1:15" s="48" customFormat="1" ht="24.95" customHeight="1" x14ac:dyDescent="0.2">
      <c r="A57" s="151" t="s">
        <v>264</v>
      </c>
      <c r="B57" s="46" t="s">
        <v>140</v>
      </c>
      <c r="C57" s="80" t="s">
        <v>46</v>
      </c>
      <c r="D57" s="46" t="s">
        <v>48</v>
      </c>
      <c r="E57" s="74">
        <f>29.6*2*53</f>
        <v>3137.6000000000004</v>
      </c>
      <c r="F57" s="96"/>
      <c r="G57" s="45">
        <f t="shared" si="8"/>
        <v>0</v>
      </c>
      <c r="H57" s="78">
        <f t="shared" si="9"/>
        <v>0</v>
      </c>
      <c r="I57" s="47"/>
      <c r="J57" s="47"/>
      <c r="K57" s="47"/>
      <c r="L57" s="51"/>
      <c r="M57" s="47"/>
      <c r="N57" s="47"/>
      <c r="O57" s="47"/>
    </row>
    <row r="58" spans="1:15" s="48" customFormat="1" ht="15.75" outlineLevel="1" x14ac:dyDescent="0.2">
      <c r="A58" s="152" t="s">
        <v>130</v>
      </c>
      <c r="B58" s="175" t="s">
        <v>160</v>
      </c>
      <c r="C58" s="175"/>
      <c r="D58" s="175"/>
      <c r="E58" s="175"/>
      <c r="F58" s="175"/>
      <c r="G58" s="175"/>
      <c r="H58" s="175"/>
      <c r="I58" s="47"/>
      <c r="J58" s="47"/>
      <c r="K58" s="47"/>
      <c r="L58" s="51"/>
      <c r="M58" s="47"/>
      <c r="N58" s="47"/>
      <c r="O58" s="47"/>
    </row>
    <row r="59" spans="1:15" s="48" customFormat="1" ht="47.25" outlineLevel="1" x14ac:dyDescent="0.2">
      <c r="A59" s="151" t="s">
        <v>265</v>
      </c>
      <c r="B59" s="46" t="s">
        <v>142</v>
      </c>
      <c r="C59" s="84" t="s">
        <v>141</v>
      </c>
      <c r="D59" s="46" t="s">
        <v>35</v>
      </c>
      <c r="E59" s="81">
        <v>1000</v>
      </c>
      <c r="F59" s="96"/>
      <c r="G59" s="45">
        <f t="shared" ref="G59:G68" si="10">ROUND(F59+F59*$H$8,2)</f>
        <v>0</v>
      </c>
      <c r="H59" s="78">
        <f t="shared" ref="H59:H68" si="11">ROUND(G59*E59,2)</f>
        <v>0</v>
      </c>
      <c r="I59" s="47"/>
      <c r="J59" s="47"/>
      <c r="K59" s="47"/>
      <c r="L59" s="51"/>
      <c r="M59" s="47"/>
      <c r="N59" s="47"/>
      <c r="O59" s="47"/>
    </row>
    <row r="60" spans="1:15" s="48" customFormat="1" ht="47.25" outlineLevel="1" x14ac:dyDescent="0.2">
      <c r="A60" s="151" t="s">
        <v>266</v>
      </c>
      <c r="B60" s="46" t="s">
        <v>144</v>
      </c>
      <c r="C60" s="84" t="s">
        <v>143</v>
      </c>
      <c r="D60" s="46" t="s">
        <v>35</v>
      </c>
      <c r="E60" s="81">
        <v>1000</v>
      </c>
      <c r="F60" s="96"/>
      <c r="G60" s="45">
        <f t="shared" si="10"/>
        <v>0</v>
      </c>
      <c r="H60" s="78">
        <f t="shared" si="11"/>
        <v>0</v>
      </c>
      <c r="I60" s="47"/>
      <c r="J60" s="47"/>
      <c r="K60" s="47"/>
      <c r="L60" s="51"/>
      <c r="M60" s="47"/>
      <c r="N60" s="47"/>
      <c r="O60" s="47"/>
    </row>
    <row r="61" spans="1:15" s="48" customFormat="1" ht="47.25" outlineLevel="1" x14ac:dyDescent="0.2">
      <c r="A61" s="151" t="s">
        <v>267</v>
      </c>
      <c r="B61" s="46" t="s">
        <v>200</v>
      </c>
      <c r="C61" s="84" t="s">
        <v>145</v>
      </c>
      <c r="D61" s="46" t="s">
        <v>35</v>
      </c>
      <c r="E61" s="81">
        <v>1000</v>
      </c>
      <c r="F61" s="96"/>
      <c r="G61" s="45">
        <f t="shared" si="10"/>
        <v>0</v>
      </c>
      <c r="H61" s="78">
        <f t="shared" si="11"/>
        <v>0</v>
      </c>
      <c r="I61" s="47"/>
      <c r="J61" s="47"/>
      <c r="K61" s="47"/>
      <c r="L61" s="51"/>
      <c r="M61" s="47"/>
      <c r="N61" s="47"/>
      <c r="O61" s="47"/>
    </row>
    <row r="62" spans="1:15" s="48" customFormat="1" ht="47.25" outlineLevel="1" x14ac:dyDescent="0.2">
      <c r="A62" s="151" t="s">
        <v>268</v>
      </c>
      <c r="B62" s="46" t="s">
        <v>147</v>
      </c>
      <c r="C62" s="84" t="s">
        <v>146</v>
      </c>
      <c r="D62" s="46" t="s">
        <v>35</v>
      </c>
      <c r="E62" s="81">
        <v>1000</v>
      </c>
      <c r="F62" s="96"/>
      <c r="G62" s="45">
        <f t="shared" si="10"/>
        <v>0</v>
      </c>
      <c r="H62" s="78">
        <f t="shared" si="11"/>
        <v>0</v>
      </c>
      <c r="I62" s="47"/>
      <c r="J62" s="47"/>
      <c r="K62" s="47"/>
      <c r="L62" s="51"/>
      <c r="M62" s="47"/>
      <c r="N62" s="47"/>
      <c r="O62" s="47"/>
    </row>
    <row r="63" spans="1:15" s="48" customFormat="1" ht="31.5" outlineLevel="1" x14ac:dyDescent="0.2">
      <c r="A63" s="151" t="s">
        <v>269</v>
      </c>
      <c r="B63" s="46" t="s">
        <v>149</v>
      </c>
      <c r="C63" s="84" t="s">
        <v>148</v>
      </c>
      <c r="D63" s="81" t="s">
        <v>35</v>
      </c>
      <c r="E63" s="81">
        <v>10000</v>
      </c>
      <c r="F63" s="96"/>
      <c r="G63" s="45">
        <f t="shared" si="10"/>
        <v>0</v>
      </c>
      <c r="H63" s="78">
        <f t="shared" si="11"/>
        <v>0</v>
      </c>
      <c r="I63" s="47"/>
      <c r="J63" s="47"/>
      <c r="K63" s="47"/>
      <c r="L63" s="51"/>
      <c r="M63" s="47"/>
      <c r="N63" s="47"/>
      <c r="O63" s="47"/>
    </row>
    <row r="64" spans="1:15" s="48" customFormat="1" ht="31.5" outlineLevel="1" x14ac:dyDescent="0.2">
      <c r="A64" s="151" t="s">
        <v>270</v>
      </c>
      <c r="B64" s="46" t="s">
        <v>153</v>
      </c>
      <c r="C64" s="84" t="s">
        <v>150</v>
      </c>
      <c r="D64" s="46" t="s">
        <v>35</v>
      </c>
      <c r="E64" s="81">
        <f>E59</f>
        <v>1000</v>
      </c>
      <c r="F64" s="96"/>
      <c r="G64" s="45">
        <f t="shared" si="10"/>
        <v>0</v>
      </c>
      <c r="H64" s="78">
        <f t="shared" si="11"/>
        <v>0</v>
      </c>
      <c r="I64" s="47"/>
      <c r="J64" s="47"/>
      <c r="K64" s="47"/>
      <c r="L64" s="51"/>
      <c r="M64" s="47"/>
      <c r="N64" s="47"/>
      <c r="O64" s="47"/>
    </row>
    <row r="65" spans="1:15" s="48" customFormat="1" ht="31.5" outlineLevel="1" x14ac:dyDescent="0.2">
      <c r="A65" s="151" t="s">
        <v>271</v>
      </c>
      <c r="B65" s="46" t="s">
        <v>152</v>
      </c>
      <c r="C65" s="84" t="s">
        <v>151</v>
      </c>
      <c r="D65" s="81" t="s">
        <v>35</v>
      </c>
      <c r="E65" s="81">
        <f>E60</f>
        <v>1000</v>
      </c>
      <c r="F65" s="96"/>
      <c r="G65" s="45">
        <f t="shared" si="10"/>
        <v>0</v>
      </c>
      <c r="H65" s="78">
        <f t="shared" si="11"/>
        <v>0</v>
      </c>
      <c r="I65" s="47"/>
      <c r="J65" s="47"/>
      <c r="K65" s="47"/>
      <c r="L65" s="51"/>
      <c r="M65" s="47"/>
      <c r="N65" s="47"/>
      <c r="O65" s="47"/>
    </row>
    <row r="66" spans="1:15" s="48" customFormat="1" ht="31.5" outlineLevel="1" x14ac:dyDescent="0.2">
      <c r="A66" s="151" t="s">
        <v>272</v>
      </c>
      <c r="B66" s="46" t="s">
        <v>155</v>
      </c>
      <c r="C66" s="84" t="s">
        <v>154</v>
      </c>
      <c r="D66" s="46" t="s">
        <v>35</v>
      </c>
      <c r="E66" s="81">
        <f>E61</f>
        <v>1000</v>
      </c>
      <c r="F66" s="96"/>
      <c r="G66" s="45">
        <f t="shared" si="10"/>
        <v>0</v>
      </c>
      <c r="H66" s="78">
        <f t="shared" si="11"/>
        <v>0</v>
      </c>
      <c r="I66" s="47"/>
      <c r="J66" s="47"/>
      <c r="K66" s="47"/>
      <c r="L66" s="51"/>
      <c r="M66" s="47"/>
      <c r="N66" s="47"/>
      <c r="O66" s="47"/>
    </row>
    <row r="67" spans="1:15" s="48" customFormat="1" ht="31.5" outlineLevel="1" x14ac:dyDescent="0.2">
      <c r="A67" s="151" t="s">
        <v>273</v>
      </c>
      <c r="B67" s="46" t="s">
        <v>157</v>
      </c>
      <c r="C67" s="84" t="s">
        <v>156</v>
      </c>
      <c r="D67" s="81" t="s">
        <v>35</v>
      </c>
      <c r="E67" s="81">
        <f>E62</f>
        <v>1000</v>
      </c>
      <c r="F67" s="96"/>
      <c r="G67" s="45">
        <f t="shared" si="10"/>
        <v>0</v>
      </c>
      <c r="H67" s="78">
        <f t="shared" si="11"/>
        <v>0</v>
      </c>
      <c r="I67" s="47"/>
      <c r="J67" s="47"/>
      <c r="K67" s="47"/>
      <c r="L67" s="51"/>
      <c r="M67" s="47"/>
      <c r="N67" s="47"/>
      <c r="O67" s="47"/>
    </row>
    <row r="68" spans="1:15" s="48" customFormat="1" ht="15.75" outlineLevel="1" x14ac:dyDescent="0.2">
      <c r="A68" s="151" t="s">
        <v>274</v>
      </c>
      <c r="B68" s="46" t="s">
        <v>159</v>
      </c>
      <c r="C68" s="80" t="s">
        <v>158</v>
      </c>
      <c r="D68" s="46" t="s">
        <v>35</v>
      </c>
      <c r="E68" s="81">
        <f>E63</f>
        <v>10000</v>
      </c>
      <c r="F68" s="96"/>
      <c r="G68" s="45">
        <f t="shared" si="10"/>
        <v>0</v>
      </c>
      <c r="H68" s="78">
        <f t="shared" si="11"/>
        <v>0</v>
      </c>
      <c r="I68" s="47"/>
      <c r="J68" s="47"/>
      <c r="K68" s="47"/>
      <c r="L68" s="51"/>
      <c r="M68" s="47"/>
      <c r="N68" s="47"/>
      <c r="O68" s="47"/>
    </row>
    <row r="69" spans="1:15" s="48" customFormat="1" ht="15.75" outlineLevel="1" x14ac:dyDescent="0.2">
      <c r="A69" s="152" t="s">
        <v>161</v>
      </c>
      <c r="B69" s="175" t="s">
        <v>162</v>
      </c>
      <c r="C69" s="175"/>
      <c r="D69" s="175"/>
      <c r="E69" s="175"/>
      <c r="F69" s="175"/>
      <c r="G69" s="175"/>
      <c r="H69" s="175"/>
      <c r="I69" s="47"/>
      <c r="J69" s="47"/>
      <c r="K69" s="47"/>
      <c r="L69" s="51"/>
      <c r="M69" s="47"/>
      <c r="N69" s="47"/>
      <c r="O69" s="47"/>
    </row>
    <row r="70" spans="1:15" s="48" customFormat="1" ht="31.5" outlineLevel="1" x14ac:dyDescent="0.2">
      <c r="A70" s="151" t="s">
        <v>275</v>
      </c>
      <c r="B70" s="87" t="s">
        <v>164</v>
      </c>
      <c r="C70" s="84" t="s">
        <v>163</v>
      </c>
      <c r="D70" s="46" t="s">
        <v>55</v>
      </c>
      <c r="E70" s="81">
        <v>20</v>
      </c>
      <c r="F70" s="96"/>
      <c r="G70" s="45">
        <f t="shared" ref="G70:G78" si="12">ROUND(F70+F70*$H$8,2)</f>
        <v>0</v>
      </c>
      <c r="H70" s="78">
        <f t="shared" ref="H70:H78" si="13">ROUND(G70*E70,2)</f>
        <v>0</v>
      </c>
      <c r="I70" s="47"/>
      <c r="J70" s="47"/>
      <c r="K70" s="47"/>
      <c r="L70" s="51"/>
      <c r="M70" s="47"/>
      <c r="N70" s="47"/>
      <c r="O70" s="47"/>
    </row>
    <row r="71" spans="1:15" s="48" customFormat="1" ht="31.5" outlineLevel="1" x14ac:dyDescent="0.2">
      <c r="A71" s="151" t="s">
        <v>276</v>
      </c>
      <c r="B71" s="87" t="s">
        <v>170</v>
      </c>
      <c r="C71" s="84" t="s">
        <v>169</v>
      </c>
      <c r="D71" s="46" t="s">
        <v>55</v>
      </c>
      <c r="E71" s="81">
        <v>1</v>
      </c>
      <c r="F71" s="96"/>
      <c r="G71" s="45">
        <f t="shared" si="12"/>
        <v>0</v>
      </c>
      <c r="H71" s="78">
        <f t="shared" si="13"/>
        <v>0</v>
      </c>
      <c r="I71" s="47"/>
      <c r="J71" s="47"/>
      <c r="K71" s="47"/>
      <c r="L71" s="51"/>
      <c r="M71" s="47"/>
      <c r="N71" s="47"/>
      <c r="O71" s="47"/>
    </row>
    <row r="72" spans="1:15" s="48" customFormat="1" ht="15.75" outlineLevel="1" x14ac:dyDescent="0.2">
      <c r="A72" s="151" t="s">
        <v>277</v>
      </c>
      <c r="B72" s="87" t="s">
        <v>172</v>
      </c>
      <c r="C72" s="84" t="s">
        <v>171</v>
      </c>
      <c r="D72" s="46" t="s">
        <v>55</v>
      </c>
      <c r="E72" s="81">
        <v>1</v>
      </c>
      <c r="F72" s="96"/>
      <c r="G72" s="45">
        <f t="shared" si="12"/>
        <v>0</v>
      </c>
      <c r="H72" s="78">
        <f t="shared" si="13"/>
        <v>0</v>
      </c>
      <c r="I72" s="47"/>
      <c r="J72" s="47"/>
      <c r="K72" s="47"/>
      <c r="L72" s="51"/>
      <c r="M72" s="47"/>
      <c r="N72" s="47"/>
      <c r="O72" s="47"/>
    </row>
    <row r="73" spans="1:15" s="48" customFormat="1" ht="31.5" outlineLevel="1" x14ac:dyDescent="0.2">
      <c r="A73" s="151" t="s">
        <v>278</v>
      </c>
      <c r="B73" s="87" t="s">
        <v>174</v>
      </c>
      <c r="C73" s="84" t="s">
        <v>173</v>
      </c>
      <c r="D73" s="46" t="s">
        <v>55</v>
      </c>
      <c r="E73" s="81">
        <v>1</v>
      </c>
      <c r="F73" s="96"/>
      <c r="G73" s="45">
        <f t="shared" si="12"/>
        <v>0</v>
      </c>
      <c r="H73" s="78">
        <f t="shared" si="13"/>
        <v>0</v>
      </c>
      <c r="I73" s="47"/>
      <c r="J73" s="47"/>
      <c r="K73" s="47"/>
      <c r="L73" s="51"/>
      <c r="M73" s="47"/>
      <c r="N73" s="47"/>
      <c r="O73" s="47"/>
    </row>
    <row r="74" spans="1:15" s="48" customFormat="1" ht="15.75" outlineLevel="1" x14ac:dyDescent="0.2">
      <c r="A74" s="151" t="s">
        <v>279</v>
      </c>
      <c r="B74" s="87" t="s">
        <v>176</v>
      </c>
      <c r="C74" s="84" t="s">
        <v>175</v>
      </c>
      <c r="D74" s="46" t="s">
        <v>55</v>
      </c>
      <c r="E74" s="81">
        <v>1</v>
      </c>
      <c r="F74" s="96"/>
      <c r="G74" s="45">
        <f t="shared" si="12"/>
        <v>0</v>
      </c>
      <c r="H74" s="78">
        <f t="shared" si="13"/>
        <v>0</v>
      </c>
      <c r="I74" s="47"/>
      <c r="J74" s="47"/>
      <c r="K74" s="47"/>
      <c r="L74" s="51"/>
      <c r="M74" s="47"/>
      <c r="N74" s="47"/>
      <c r="O74" s="47"/>
    </row>
    <row r="75" spans="1:15" s="48" customFormat="1" ht="15.75" outlineLevel="1" x14ac:dyDescent="0.2">
      <c r="A75" s="151" t="s">
        <v>280</v>
      </c>
      <c r="B75" s="87" t="s">
        <v>178</v>
      </c>
      <c r="C75" s="84" t="s">
        <v>177</v>
      </c>
      <c r="D75" s="46" t="s">
        <v>55</v>
      </c>
      <c r="E75" s="81">
        <v>10</v>
      </c>
      <c r="F75" s="96"/>
      <c r="G75" s="45">
        <f t="shared" si="12"/>
        <v>0</v>
      </c>
      <c r="H75" s="78">
        <f t="shared" si="13"/>
        <v>0</v>
      </c>
      <c r="I75" s="47"/>
      <c r="J75" s="47"/>
      <c r="K75" s="47"/>
      <c r="L75" s="51"/>
      <c r="M75" s="47"/>
      <c r="N75" s="47"/>
      <c r="O75" s="47"/>
    </row>
    <row r="76" spans="1:15" s="48" customFormat="1" ht="15.75" outlineLevel="1" x14ac:dyDescent="0.2">
      <c r="A76" s="151" t="s">
        <v>281</v>
      </c>
      <c r="B76" s="87" t="s">
        <v>180</v>
      </c>
      <c r="C76" s="84" t="s">
        <v>179</v>
      </c>
      <c r="D76" s="46" t="s">
        <v>55</v>
      </c>
      <c r="E76" s="81">
        <v>2</v>
      </c>
      <c r="F76" s="96"/>
      <c r="G76" s="45">
        <f t="shared" si="12"/>
        <v>0</v>
      </c>
      <c r="H76" s="78">
        <f t="shared" si="13"/>
        <v>0</v>
      </c>
      <c r="I76" s="47"/>
      <c r="J76" s="47"/>
      <c r="K76" s="47"/>
      <c r="L76" s="51"/>
      <c r="M76" s="47"/>
      <c r="N76" s="47"/>
      <c r="O76" s="47"/>
    </row>
    <row r="77" spans="1:15" s="48" customFormat="1" ht="15.75" outlineLevel="1" x14ac:dyDescent="0.2">
      <c r="A77" s="151" t="s">
        <v>282</v>
      </c>
      <c r="B77" s="87" t="s">
        <v>184</v>
      </c>
      <c r="C77" s="84" t="s">
        <v>183</v>
      </c>
      <c r="D77" s="46" t="s">
        <v>55</v>
      </c>
      <c r="E77" s="81">
        <v>1</v>
      </c>
      <c r="F77" s="96"/>
      <c r="G77" s="45">
        <f t="shared" si="12"/>
        <v>0</v>
      </c>
      <c r="H77" s="78">
        <f t="shared" si="13"/>
        <v>0</v>
      </c>
      <c r="I77" s="47"/>
      <c r="J77" s="47"/>
      <c r="K77" s="47"/>
      <c r="L77" s="51"/>
      <c r="M77" s="47"/>
      <c r="N77" s="47"/>
      <c r="O77" s="47"/>
    </row>
    <row r="78" spans="1:15" s="48" customFormat="1" ht="15.75" outlineLevel="1" x14ac:dyDescent="0.2">
      <c r="A78" s="151" t="s">
        <v>283</v>
      </c>
      <c r="B78" s="87" t="s">
        <v>186</v>
      </c>
      <c r="C78" s="84" t="s">
        <v>185</v>
      </c>
      <c r="D78" s="46" t="s">
        <v>35</v>
      </c>
      <c r="E78" s="81">
        <v>1000</v>
      </c>
      <c r="F78" s="96"/>
      <c r="G78" s="45">
        <f t="shared" si="12"/>
        <v>0</v>
      </c>
      <c r="H78" s="78">
        <f t="shared" si="13"/>
        <v>0</v>
      </c>
      <c r="I78" s="47"/>
      <c r="J78" s="47"/>
      <c r="K78" s="47"/>
      <c r="L78" s="51"/>
      <c r="M78" s="47"/>
      <c r="N78" s="47"/>
      <c r="O78" s="47"/>
    </row>
    <row r="79" spans="1:15" s="48" customFormat="1" ht="15.75" outlineLevel="1" x14ac:dyDescent="0.2">
      <c r="A79" s="152" t="s">
        <v>167</v>
      </c>
      <c r="B79" s="175" t="s">
        <v>168</v>
      </c>
      <c r="C79" s="175"/>
      <c r="D79" s="175"/>
      <c r="E79" s="175"/>
      <c r="F79" s="175"/>
      <c r="G79" s="175"/>
      <c r="H79" s="175"/>
      <c r="I79" s="47"/>
      <c r="J79" s="47"/>
      <c r="K79" s="47"/>
      <c r="L79" s="51"/>
      <c r="M79" s="47"/>
      <c r="N79" s="47"/>
      <c r="O79" s="47"/>
    </row>
    <row r="80" spans="1:15" s="48" customFormat="1" ht="15.75" outlineLevel="1" x14ac:dyDescent="0.2">
      <c r="A80" s="151" t="s">
        <v>284</v>
      </c>
      <c r="B80" s="87" t="s">
        <v>188</v>
      </c>
      <c r="C80" s="84" t="s">
        <v>187</v>
      </c>
      <c r="D80" s="46" t="s">
        <v>35</v>
      </c>
      <c r="E80" s="81">
        <v>1000</v>
      </c>
      <c r="F80" s="96"/>
      <c r="G80" s="45">
        <f>ROUND(F80+F80*$H$8,2)</f>
        <v>0</v>
      </c>
      <c r="H80" s="78">
        <f>ROUND(G80*E80,2)</f>
        <v>0</v>
      </c>
      <c r="I80" s="47"/>
      <c r="J80" s="47"/>
      <c r="K80" s="47"/>
      <c r="L80" s="51"/>
      <c r="M80" s="47"/>
      <c r="N80" s="47"/>
      <c r="O80" s="47"/>
    </row>
    <row r="81" spans="1:15" s="48" customFormat="1" ht="15.75" outlineLevel="1" x14ac:dyDescent="0.2">
      <c r="A81" s="152" t="s">
        <v>199</v>
      </c>
      <c r="B81" s="175" t="s">
        <v>189</v>
      </c>
      <c r="C81" s="175"/>
      <c r="D81" s="175"/>
      <c r="E81" s="175"/>
      <c r="F81" s="175"/>
      <c r="G81" s="175"/>
      <c r="H81" s="175"/>
      <c r="I81" s="47"/>
      <c r="J81" s="47"/>
      <c r="K81" s="47"/>
      <c r="L81" s="51"/>
      <c r="M81" s="47"/>
      <c r="N81" s="47"/>
      <c r="O81" s="47"/>
    </row>
    <row r="82" spans="1:15" s="48" customFormat="1" ht="15.75" outlineLevel="1" x14ac:dyDescent="0.2">
      <c r="A82" s="153" t="s">
        <v>285</v>
      </c>
      <c r="B82" s="88" t="s">
        <v>197</v>
      </c>
      <c r="C82" s="84" t="s">
        <v>190</v>
      </c>
      <c r="D82" s="81" t="s">
        <v>37</v>
      </c>
      <c r="E82" s="81">
        <v>280</v>
      </c>
      <c r="F82" s="96"/>
      <c r="G82" s="45">
        <f t="shared" ref="G82:G86" si="14">ROUND(F82+F82*$H$8,2)</f>
        <v>0</v>
      </c>
      <c r="H82" s="78">
        <f t="shared" ref="H82:H86" si="15">ROUND(G82*E82,2)</f>
        <v>0</v>
      </c>
      <c r="I82" s="47"/>
      <c r="J82" s="47"/>
      <c r="K82" s="47"/>
      <c r="L82" s="51"/>
      <c r="M82" s="47"/>
      <c r="N82" s="47"/>
      <c r="O82" s="47"/>
    </row>
    <row r="83" spans="1:15" s="48" customFormat="1" ht="15.75" outlineLevel="1" x14ac:dyDescent="0.2">
      <c r="A83" s="153" t="s">
        <v>286</v>
      </c>
      <c r="B83" s="88" t="s">
        <v>196</v>
      </c>
      <c r="C83" s="84" t="s">
        <v>191</v>
      </c>
      <c r="D83" s="81" t="s">
        <v>37</v>
      </c>
      <c r="E83" s="81">
        <v>80</v>
      </c>
      <c r="F83" s="96"/>
      <c r="G83" s="45">
        <f t="shared" si="14"/>
        <v>0</v>
      </c>
      <c r="H83" s="78">
        <f t="shared" si="15"/>
        <v>0</v>
      </c>
      <c r="I83" s="47"/>
      <c r="J83" s="47"/>
      <c r="K83" s="47"/>
      <c r="L83" s="51"/>
      <c r="M83" s="47"/>
      <c r="N83" s="47"/>
      <c r="O83" s="47"/>
    </row>
    <row r="84" spans="1:15" s="48" customFormat="1" ht="15.75" outlineLevel="1" x14ac:dyDescent="0.2">
      <c r="A84" s="153" t="s">
        <v>287</v>
      </c>
      <c r="B84" s="89" t="s">
        <v>195</v>
      </c>
      <c r="C84" s="84" t="s">
        <v>192</v>
      </c>
      <c r="D84" s="81" t="s">
        <v>37</v>
      </c>
      <c r="E84" s="81">
        <v>40</v>
      </c>
      <c r="F84" s="96"/>
      <c r="G84" s="45">
        <f t="shared" si="14"/>
        <v>0</v>
      </c>
      <c r="H84" s="78">
        <f t="shared" si="15"/>
        <v>0</v>
      </c>
      <c r="I84" s="47"/>
      <c r="J84" s="47"/>
      <c r="K84" s="47"/>
      <c r="L84" s="51"/>
      <c r="M84" s="47"/>
      <c r="N84" s="47"/>
      <c r="O84" s="47"/>
    </row>
    <row r="85" spans="1:15" s="48" customFormat="1" ht="15.75" outlineLevel="1" x14ac:dyDescent="0.2">
      <c r="A85" s="153" t="s">
        <v>288</v>
      </c>
      <c r="B85" s="87" t="s">
        <v>194</v>
      </c>
      <c r="C85" s="168" t="s">
        <v>193</v>
      </c>
      <c r="D85" s="169" t="s">
        <v>37</v>
      </c>
      <c r="E85" s="90" t="s">
        <v>201</v>
      </c>
      <c r="F85" s="167"/>
      <c r="G85" s="45">
        <f t="shared" si="14"/>
        <v>0</v>
      </c>
      <c r="H85" s="78">
        <f t="shared" si="15"/>
        <v>0</v>
      </c>
      <c r="I85" s="77"/>
      <c r="J85" s="77"/>
      <c r="K85" s="77"/>
      <c r="L85" s="51"/>
      <c r="M85" s="47"/>
      <c r="N85" s="47"/>
      <c r="O85" s="47"/>
    </row>
    <row r="86" spans="1:15" s="48" customFormat="1" ht="15.75" outlineLevel="1" x14ac:dyDescent="0.2">
      <c r="A86" s="162" t="s">
        <v>290</v>
      </c>
      <c r="B86" s="163" t="s">
        <v>291</v>
      </c>
      <c r="C86" s="164" t="s">
        <v>46</v>
      </c>
      <c r="D86" s="165" t="s">
        <v>48</v>
      </c>
      <c r="E86" s="166" t="s">
        <v>292</v>
      </c>
      <c r="F86" s="98"/>
      <c r="G86" s="45">
        <f t="shared" si="14"/>
        <v>0</v>
      </c>
      <c r="H86" s="78">
        <f t="shared" si="15"/>
        <v>0</v>
      </c>
      <c r="I86" s="161"/>
      <c r="J86" s="161"/>
      <c r="K86" s="161"/>
      <c r="L86" s="51"/>
      <c r="M86" s="47"/>
      <c r="N86" s="47"/>
      <c r="O86" s="47"/>
    </row>
    <row r="87" spans="1:15" s="41" customFormat="1" ht="24.95" customHeight="1" x14ac:dyDescent="0.2">
      <c r="A87" s="204" t="s">
        <v>29</v>
      </c>
      <c r="B87" s="205"/>
      <c r="C87" s="205"/>
      <c r="D87" s="205"/>
      <c r="E87" s="205"/>
      <c r="F87" s="205"/>
      <c r="G87" s="205"/>
      <c r="H87" s="91">
        <f>SUM(H10)</f>
        <v>0</v>
      </c>
      <c r="I87" s="44"/>
      <c r="J87" s="44"/>
      <c r="K87" s="44"/>
      <c r="L87" s="51"/>
      <c r="M87" s="44"/>
      <c r="N87" s="42"/>
      <c r="O87" s="42"/>
    </row>
    <row r="88" spans="1:15" x14ac:dyDescent="0.2">
      <c r="A88" s="2"/>
      <c r="B88" s="3"/>
      <c r="C88" s="3"/>
      <c r="D88" s="3"/>
      <c r="E88" s="3"/>
      <c r="F88" s="3"/>
      <c r="G88" s="3"/>
      <c r="H88" s="4"/>
      <c r="I88" s="16"/>
      <c r="J88" s="16"/>
      <c r="K88" s="16"/>
      <c r="L88" s="52"/>
      <c r="M88" s="16"/>
      <c r="N88" s="13"/>
      <c r="O88" s="13"/>
    </row>
    <row r="89" spans="1:15" x14ac:dyDescent="0.2">
      <c r="A89" s="5"/>
      <c r="B89" s="57"/>
      <c r="C89" s="57" t="s">
        <v>203</v>
      </c>
      <c r="D89" s="57"/>
      <c r="E89" s="57"/>
      <c r="F89" s="57"/>
      <c r="G89" s="57"/>
      <c r="H89" s="6"/>
      <c r="I89" s="16"/>
      <c r="J89" s="16"/>
      <c r="K89" s="16"/>
      <c r="L89" s="16"/>
      <c r="M89" s="16"/>
      <c r="N89" s="13"/>
      <c r="O89" s="13"/>
    </row>
    <row r="90" spans="1:15" x14ac:dyDescent="0.2">
      <c r="A90" s="5"/>
      <c r="B90" s="206" t="s">
        <v>202</v>
      </c>
      <c r="C90" s="206"/>
      <c r="D90" s="206"/>
      <c r="E90" s="19"/>
      <c r="F90" s="207"/>
      <c r="G90" s="207"/>
      <c r="H90" s="7"/>
      <c r="I90" s="16"/>
      <c r="J90" s="16"/>
      <c r="K90" s="16"/>
      <c r="L90" s="16"/>
      <c r="M90" s="16"/>
      <c r="N90" s="13"/>
      <c r="O90" s="13"/>
    </row>
    <row r="91" spans="1:15" ht="12.75" customHeight="1" x14ac:dyDescent="0.2">
      <c r="A91" s="5"/>
      <c r="B91" s="207"/>
      <c r="C91" s="207"/>
      <c r="D91" s="207"/>
      <c r="E91" s="206"/>
      <c r="F91" s="206"/>
      <c r="G91" s="206"/>
      <c r="H91" s="208"/>
      <c r="I91" s="14"/>
      <c r="J91" s="14"/>
      <c r="K91" s="14"/>
      <c r="L91" s="14"/>
      <c r="M91" s="14"/>
      <c r="N91" s="8"/>
    </row>
    <row r="92" spans="1:15" ht="12.75" hidden="1" customHeight="1" x14ac:dyDescent="0.2">
      <c r="A92" s="5"/>
      <c r="B92" s="57"/>
      <c r="C92" s="57"/>
      <c r="D92" s="57"/>
      <c r="E92" s="57"/>
      <c r="F92" s="57"/>
      <c r="G92" s="57"/>
      <c r="H92" s="6"/>
      <c r="I92" s="9"/>
      <c r="J92" s="8"/>
      <c r="K92" s="8"/>
      <c r="L92" s="8"/>
      <c r="M92" s="8"/>
      <c r="N92" s="8"/>
    </row>
    <row r="93" spans="1:15" ht="12.75" customHeight="1" x14ac:dyDescent="0.2">
      <c r="A93" s="5"/>
      <c r="B93" s="209"/>
      <c r="C93" s="209"/>
      <c r="D93" s="209"/>
      <c r="E93" s="57"/>
      <c r="F93" s="57"/>
      <c r="G93" s="57"/>
      <c r="H93" s="6"/>
      <c r="I93" s="9"/>
      <c r="J93" s="8"/>
      <c r="K93" s="8"/>
      <c r="L93" s="8"/>
      <c r="M93" s="8"/>
      <c r="N93" s="8"/>
    </row>
    <row r="94" spans="1:15" ht="12.75" customHeight="1" x14ac:dyDescent="0.2">
      <c r="A94" s="5"/>
      <c r="B94" s="202"/>
      <c r="C94" s="202"/>
      <c r="D94" s="202"/>
      <c r="E94" s="57"/>
      <c r="F94" s="57"/>
      <c r="G94" s="57"/>
      <c r="H94" s="6"/>
      <c r="I94" s="9"/>
      <c r="J94" s="8"/>
      <c r="K94" s="8"/>
      <c r="L94" s="8"/>
      <c r="M94" s="8"/>
      <c r="N94" s="8"/>
    </row>
    <row r="95" spans="1:15" ht="12.75" customHeight="1" x14ac:dyDescent="0.2">
      <c r="A95" s="5"/>
      <c r="B95" s="202"/>
      <c r="C95" s="202"/>
      <c r="D95" s="19"/>
      <c r="E95" s="203"/>
      <c r="F95" s="203"/>
      <c r="G95" s="57"/>
      <c r="H95" s="6"/>
      <c r="I95" s="9"/>
      <c r="J95" s="8"/>
      <c r="K95" s="8"/>
      <c r="L95" s="8"/>
      <c r="M95" s="8"/>
      <c r="N95" s="8"/>
    </row>
    <row r="96" spans="1:15" ht="13.5" thickBot="1" x14ac:dyDescent="0.25">
      <c r="A96" s="10"/>
      <c r="B96" s="11"/>
      <c r="C96" s="11"/>
      <c r="D96" s="11"/>
      <c r="E96" s="11"/>
      <c r="F96" s="11"/>
      <c r="G96" s="11"/>
      <c r="H96" s="12"/>
    </row>
    <row r="97" spans="1:8" x14ac:dyDescent="0.2">
      <c r="A97" s="20"/>
      <c r="B97" s="20"/>
      <c r="C97" s="20"/>
      <c r="D97" s="20"/>
      <c r="E97" s="20"/>
      <c r="F97" s="20"/>
      <c r="G97" s="20"/>
      <c r="H97" s="20"/>
    </row>
    <row r="98" spans="1:8" x14ac:dyDescent="0.2">
      <c r="A98" s="21"/>
      <c r="B98" s="21"/>
      <c r="C98" s="21"/>
      <c r="D98" s="21"/>
      <c r="E98" s="21"/>
      <c r="F98" s="21"/>
      <c r="G98" s="21"/>
      <c r="H98" s="21"/>
    </row>
  </sheetData>
  <sheetProtection algorithmName="SHA-512" hashValue="ge79qpA7SvdFXs2jWq9p8Gl3q2TUgS2vPSlFyNNZCr66+SYcwXy0PloFC1qTf3UfwqRoQ7kTMscD7alQVIa3nA==" saltValue="7o71d+WN2IL/GqXyIrrTxQ==" spinCount="100000" sheet="1" objects="1" scenarios="1"/>
  <protectedRanges>
    <protectedRange sqref="F86" name="Intervalo4"/>
    <protectedRange sqref="A88:H96" name="Intervalo2"/>
    <protectedRange sqref="F11:F12 F14 F16 F18 F20 F22:F23 F25 F27:F28 F30 F32:F33 F35 F37:F40 F42:F43 F45:F47 F49:F50 F52 F54:F57 F59:F68 F70:F78 F80 F82:F86" name="Intervalo1"/>
    <protectedRange sqref="H3" name="Intervalo3"/>
  </protectedRanges>
  <mergeCells count="40">
    <mergeCell ref="B51:H51"/>
    <mergeCell ref="B53:H53"/>
    <mergeCell ref="B58:H58"/>
    <mergeCell ref="B41:H41"/>
    <mergeCell ref="B44:H44"/>
    <mergeCell ref="B48:H48"/>
    <mergeCell ref="B31:H31"/>
    <mergeCell ref="B34:H34"/>
    <mergeCell ref="B36:H36"/>
    <mergeCell ref="B24:H24"/>
    <mergeCell ref="B95:C95"/>
    <mergeCell ref="E95:F95"/>
    <mergeCell ref="A87:G87"/>
    <mergeCell ref="B90:D90"/>
    <mergeCell ref="F90:G90"/>
    <mergeCell ref="B91:D91"/>
    <mergeCell ref="E91:H91"/>
    <mergeCell ref="B93:D93"/>
    <mergeCell ref="B94:D94"/>
    <mergeCell ref="B69:H69"/>
    <mergeCell ref="B79:H79"/>
    <mergeCell ref="B81:H81"/>
    <mergeCell ref="A1:H1"/>
    <mergeCell ref="A2:H2"/>
    <mergeCell ref="A3:F3"/>
    <mergeCell ref="A4:F4"/>
    <mergeCell ref="A5:F5"/>
    <mergeCell ref="C10:G10"/>
    <mergeCell ref="G5:H6"/>
    <mergeCell ref="B26:H26"/>
    <mergeCell ref="B29:H29"/>
    <mergeCell ref="B15:H15"/>
    <mergeCell ref="B17:H17"/>
    <mergeCell ref="B19:H19"/>
    <mergeCell ref="B21:H21"/>
    <mergeCell ref="F7:G7"/>
    <mergeCell ref="A7:E8"/>
    <mergeCell ref="F8:G8"/>
    <mergeCell ref="B13:H13"/>
    <mergeCell ref="A6:F6"/>
  </mergeCells>
  <phoneticPr fontId="3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view="pageBreakPreview" topLeftCell="A23" zoomScaleNormal="100" zoomScaleSheetLayoutView="100" workbookViewId="0">
      <selection activeCell="G45" sqref="G45"/>
    </sheetView>
  </sheetViews>
  <sheetFormatPr defaultRowHeight="15" x14ac:dyDescent="0.25"/>
  <cols>
    <col min="1" max="16384" width="9.140625" style="22"/>
  </cols>
  <sheetData>
    <row r="1" spans="1:22" s="1" customFormat="1" ht="54.75" customHeight="1" thickBot="1" x14ac:dyDescent="0.25">
      <c r="A1" s="188" t="s">
        <v>30</v>
      </c>
      <c r="B1" s="189"/>
      <c r="C1" s="189"/>
      <c r="D1" s="189"/>
      <c r="E1" s="189"/>
      <c r="F1" s="189"/>
      <c r="G1" s="189"/>
      <c r="H1" s="189"/>
      <c r="I1" s="189"/>
      <c r="J1" s="189"/>
      <c r="K1" s="190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6"/>
    </row>
    <row r="2" spans="1:22" s="38" customFormat="1" ht="15.75" x14ac:dyDescent="0.25">
      <c r="A2" s="233" t="s">
        <v>8</v>
      </c>
      <c r="B2" s="234"/>
      <c r="C2" s="234"/>
      <c r="D2" s="234"/>
      <c r="E2" s="234"/>
      <c r="F2" s="234"/>
      <c r="G2" s="234"/>
      <c r="H2" s="234"/>
      <c r="I2" s="234"/>
      <c r="J2" s="234"/>
      <c r="K2" s="235"/>
    </row>
    <row r="3" spans="1:22" s="38" customFormat="1" ht="16.5" thickBot="1" x14ac:dyDescent="0.3">
      <c r="A3" s="236" t="s">
        <v>44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</row>
    <row r="4" spans="1:22" x14ac:dyDescent="0.25">
      <c r="A4" s="61"/>
      <c r="B4" s="23"/>
      <c r="C4" s="23"/>
      <c r="D4" s="23"/>
      <c r="E4" s="23"/>
      <c r="F4" s="23"/>
      <c r="G4" s="23"/>
      <c r="H4" s="23"/>
      <c r="I4" s="23"/>
      <c r="J4" s="23"/>
      <c r="K4" s="62"/>
    </row>
    <row r="5" spans="1:22" x14ac:dyDescent="0.25">
      <c r="A5" s="99" t="s">
        <v>204</v>
      </c>
      <c r="B5" s="23"/>
      <c r="C5" s="23"/>
      <c r="D5" s="23"/>
      <c r="E5" s="23"/>
      <c r="F5" s="23"/>
      <c r="G5" s="23"/>
      <c r="H5" s="23"/>
      <c r="I5" s="23"/>
      <c r="J5" s="23"/>
      <c r="K5" s="62"/>
    </row>
    <row r="6" spans="1:22" ht="15.75" thickBot="1" x14ac:dyDescent="0.3">
      <c r="A6" s="61"/>
      <c r="B6" s="23"/>
      <c r="C6" s="23"/>
      <c r="D6" s="23"/>
      <c r="E6" s="23"/>
      <c r="F6" s="23"/>
      <c r="G6" s="23"/>
      <c r="H6" s="23"/>
      <c r="I6" s="23"/>
      <c r="J6" s="23"/>
      <c r="K6" s="62"/>
    </row>
    <row r="7" spans="1:22" ht="15.75" thickBot="1" x14ac:dyDescent="0.3">
      <c r="A7" s="61"/>
      <c r="B7" s="100"/>
      <c r="C7" s="23"/>
      <c r="D7" s="23"/>
      <c r="E7" s="23"/>
      <c r="F7" s="23"/>
      <c r="G7" s="23"/>
      <c r="H7" s="23"/>
      <c r="I7" s="23"/>
      <c r="J7" s="23"/>
      <c r="K7" s="62"/>
    </row>
    <row r="8" spans="1:22" ht="15.75" thickBot="1" x14ac:dyDescent="0.3">
      <c r="A8" s="61"/>
      <c r="B8" s="23"/>
      <c r="C8" s="23"/>
      <c r="D8" s="23"/>
      <c r="E8" s="63"/>
      <c r="F8" s="24" t="s">
        <v>9</v>
      </c>
      <c r="G8" s="25"/>
      <c r="H8" s="25"/>
      <c r="I8" s="26"/>
      <c r="J8" s="27">
        <f>1+B7+B11+B16</f>
        <v>1</v>
      </c>
      <c r="K8" s="62"/>
    </row>
    <row r="9" spans="1:22" ht="15.75" thickBot="1" x14ac:dyDescent="0.3">
      <c r="A9" s="99" t="s">
        <v>205</v>
      </c>
      <c r="B9" s="23"/>
      <c r="C9" s="23"/>
      <c r="D9" s="23"/>
      <c r="E9" s="63"/>
      <c r="F9" s="28" t="s">
        <v>10</v>
      </c>
      <c r="G9" s="23"/>
      <c r="H9" s="23"/>
      <c r="I9" s="29"/>
      <c r="J9" s="27">
        <f>1+B20</f>
        <v>1</v>
      </c>
      <c r="K9" s="62"/>
    </row>
    <row r="10" spans="1:22" ht="15.75" thickBot="1" x14ac:dyDescent="0.3">
      <c r="A10" s="61"/>
      <c r="B10" s="23"/>
      <c r="C10" s="23"/>
      <c r="D10" s="23"/>
      <c r="E10" s="63"/>
      <c r="F10" s="28" t="s">
        <v>11</v>
      </c>
      <c r="G10" s="23"/>
      <c r="H10" s="23"/>
      <c r="I10" s="29"/>
      <c r="J10" s="27">
        <f>1+B24</f>
        <v>1</v>
      </c>
      <c r="K10" s="62"/>
    </row>
    <row r="11" spans="1:22" ht="15.75" thickBot="1" x14ac:dyDescent="0.3">
      <c r="A11" s="61"/>
      <c r="B11" s="100"/>
      <c r="C11" s="23"/>
      <c r="D11" s="23"/>
      <c r="E11" s="63"/>
      <c r="F11" s="28" t="s">
        <v>12</v>
      </c>
      <c r="G11" s="23"/>
      <c r="H11" s="23"/>
      <c r="I11" s="29"/>
      <c r="J11" s="27">
        <f>1-C30-E30-G30-C32</f>
        <v>1</v>
      </c>
      <c r="K11" s="62"/>
    </row>
    <row r="12" spans="1:22" ht="15.75" thickBot="1" x14ac:dyDescent="0.3">
      <c r="A12" s="61"/>
      <c r="B12" s="23"/>
      <c r="C12" s="23"/>
      <c r="D12" s="23"/>
      <c r="E12" s="23"/>
      <c r="F12" s="30" t="s">
        <v>13</v>
      </c>
      <c r="G12" s="31"/>
      <c r="H12" s="31"/>
      <c r="I12" s="32"/>
      <c r="J12" s="27">
        <f>1-C30-E30-G30</f>
        <v>1</v>
      </c>
      <c r="K12" s="62"/>
    </row>
    <row r="13" spans="1:22" x14ac:dyDescent="0.25">
      <c r="A13" s="61"/>
      <c r="B13" s="23"/>
      <c r="C13" s="23"/>
      <c r="D13" s="23"/>
      <c r="E13" s="23"/>
      <c r="F13" s="23"/>
      <c r="G13" s="23"/>
      <c r="H13" s="23"/>
      <c r="I13" s="23"/>
      <c r="J13" s="23"/>
      <c r="K13" s="62"/>
    </row>
    <row r="14" spans="1:22" x14ac:dyDescent="0.25">
      <c r="A14" s="99" t="s">
        <v>206</v>
      </c>
      <c r="B14" s="23"/>
      <c r="C14" s="23"/>
      <c r="D14" s="23"/>
      <c r="E14" s="23"/>
      <c r="F14" s="23"/>
      <c r="G14" s="23"/>
      <c r="H14" s="23"/>
      <c r="I14" s="23"/>
      <c r="J14" s="23"/>
      <c r="K14" s="62"/>
    </row>
    <row r="15" spans="1:22" ht="15.75" thickBot="1" x14ac:dyDescent="0.3">
      <c r="A15" s="61"/>
      <c r="B15" s="23"/>
      <c r="C15" s="23"/>
      <c r="D15" s="23"/>
      <c r="E15" s="23"/>
      <c r="F15" s="23"/>
      <c r="G15" s="23"/>
      <c r="H15" s="23"/>
      <c r="I15" s="23"/>
      <c r="J15" s="23"/>
      <c r="K15" s="62"/>
    </row>
    <row r="16" spans="1:22" ht="15.75" thickBot="1" x14ac:dyDescent="0.3">
      <c r="A16" s="61"/>
      <c r="B16" s="100"/>
      <c r="C16" s="23"/>
      <c r="D16" s="23"/>
      <c r="E16" s="23"/>
      <c r="F16" s="23"/>
      <c r="G16" s="23"/>
      <c r="H16" s="23"/>
      <c r="I16" s="23"/>
      <c r="J16" s="23"/>
      <c r="K16" s="62"/>
    </row>
    <row r="17" spans="1:11" x14ac:dyDescent="0.25">
      <c r="A17" s="61"/>
      <c r="B17" s="23"/>
      <c r="C17" s="23"/>
      <c r="D17" s="23"/>
      <c r="E17" s="23"/>
      <c r="F17" s="23"/>
      <c r="G17" s="23"/>
      <c r="H17" s="23"/>
      <c r="I17" s="23"/>
      <c r="J17" s="23"/>
      <c r="K17" s="62"/>
    </row>
    <row r="18" spans="1:11" x14ac:dyDescent="0.25">
      <c r="A18" s="99" t="s">
        <v>207</v>
      </c>
      <c r="B18" s="23"/>
      <c r="C18" s="23"/>
      <c r="D18" s="23"/>
      <c r="E18" s="23"/>
      <c r="F18" s="23"/>
      <c r="G18" s="23"/>
      <c r="H18" s="23"/>
      <c r="I18" s="23"/>
      <c r="J18" s="23"/>
      <c r="K18" s="62"/>
    </row>
    <row r="19" spans="1:11" ht="15.75" thickBot="1" x14ac:dyDescent="0.3">
      <c r="A19" s="61"/>
      <c r="B19" s="23"/>
      <c r="C19" s="23"/>
      <c r="D19" s="23"/>
      <c r="E19" s="23"/>
      <c r="F19" s="23"/>
      <c r="G19" s="23"/>
      <c r="H19" s="23"/>
      <c r="I19" s="23"/>
      <c r="J19" s="23"/>
      <c r="K19" s="62"/>
    </row>
    <row r="20" spans="1:11" ht="15.75" thickBot="1" x14ac:dyDescent="0.3">
      <c r="A20" s="61"/>
      <c r="B20" s="100"/>
      <c r="C20" s="23"/>
      <c r="D20" s="23"/>
      <c r="E20" s="23"/>
      <c r="F20" s="23"/>
      <c r="G20" s="23"/>
      <c r="H20" s="23"/>
      <c r="I20" s="23"/>
      <c r="J20" s="23"/>
      <c r="K20" s="62"/>
    </row>
    <row r="21" spans="1:11" x14ac:dyDescent="0.25">
      <c r="A21" s="61"/>
      <c r="B21" s="23"/>
      <c r="C21" s="23"/>
      <c r="D21" s="23"/>
      <c r="E21" s="23"/>
      <c r="F21" s="23"/>
      <c r="G21" s="23"/>
      <c r="H21" s="23"/>
      <c r="I21" s="23"/>
      <c r="J21" s="23"/>
      <c r="K21" s="62"/>
    </row>
    <row r="22" spans="1:11" x14ac:dyDescent="0.25">
      <c r="A22" s="99" t="s">
        <v>208</v>
      </c>
      <c r="B22" s="23"/>
      <c r="C22" s="23"/>
      <c r="D22" s="23"/>
      <c r="E22" s="23"/>
      <c r="F22" s="23"/>
      <c r="G22" s="23"/>
      <c r="H22" s="23"/>
      <c r="I22" s="23"/>
      <c r="J22" s="23"/>
      <c r="K22" s="62"/>
    </row>
    <row r="23" spans="1:11" ht="15.75" thickBot="1" x14ac:dyDescent="0.3">
      <c r="A23" s="61"/>
      <c r="B23" s="23"/>
      <c r="C23" s="23"/>
      <c r="D23" s="23"/>
      <c r="E23" s="23"/>
      <c r="F23" s="23"/>
      <c r="G23" s="23"/>
      <c r="H23" s="23"/>
      <c r="I23" s="23"/>
      <c r="J23" s="23"/>
      <c r="K23" s="62"/>
    </row>
    <row r="24" spans="1:11" ht="15.75" thickBot="1" x14ac:dyDescent="0.3">
      <c r="A24" s="61"/>
      <c r="B24" s="100"/>
      <c r="C24" s="23"/>
      <c r="D24" s="23"/>
      <c r="E24" s="23"/>
      <c r="F24" s="23"/>
      <c r="G24" s="23"/>
      <c r="H24" s="23"/>
      <c r="I24" s="23"/>
      <c r="J24" s="23"/>
      <c r="K24" s="62"/>
    </row>
    <row r="25" spans="1:11" x14ac:dyDescent="0.25">
      <c r="A25" s="61"/>
      <c r="B25" s="33"/>
      <c r="C25" s="23"/>
      <c r="D25" s="23"/>
      <c r="E25" s="23"/>
      <c r="F25" s="23"/>
      <c r="G25" s="23"/>
      <c r="H25" s="23"/>
      <c r="I25" s="23"/>
      <c r="J25" s="23"/>
      <c r="K25" s="62"/>
    </row>
    <row r="26" spans="1:11" x14ac:dyDescent="0.25">
      <c r="A26" s="64" t="s">
        <v>14</v>
      </c>
      <c r="B26" s="65"/>
      <c r="C26" s="65"/>
      <c r="D26" s="65"/>
      <c r="E26" s="65"/>
      <c r="F26" s="65"/>
      <c r="G26" s="65"/>
      <c r="H26" s="65"/>
      <c r="I26" s="65"/>
      <c r="J26" s="65"/>
      <c r="K26" s="62"/>
    </row>
    <row r="27" spans="1:11" x14ac:dyDescent="0.25">
      <c r="A27" s="239" t="s">
        <v>15</v>
      </c>
      <c r="B27" s="240"/>
      <c r="C27" s="240"/>
      <c r="D27" s="240"/>
      <c r="E27" s="240"/>
      <c r="F27" s="240"/>
      <c r="G27" s="240"/>
      <c r="H27" s="240"/>
      <c r="I27" s="240"/>
      <c r="J27" s="240"/>
      <c r="K27" s="62"/>
    </row>
    <row r="28" spans="1:11" x14ac:dyDescent="0.25">
      <c r="A28" s="61"/>
      <c r="B28" s="23"/>
      <c r="C28" s="23"/>
      <c r="D28" s="23"/>
      <c r="E28" s="23"/>
      <c r="F28" s="23"/>
      <c r="G28" s="23"/>
      <c r="H28" s="23"/>
      <c r="I28" s="23"/>
      <c r="J28" s="23"/>
      <c r="K28" s="62"/>
    </row>
    <row r="29" spans="1:11" ht="15.75" thickBot="1" x14ac:dyDescent="0.3">
      <c r="A29" s="61"/>
      <c r="B29" s="23"/>
      <c r="C29" s="23"/>
      <c r="D29" s="23"/>
      <c r="E29" s="23"/>
      <c r="F29" s="23"/>
      <c r="G29" s="23"/>
      <c r="H29" s="23"/>
      <c r="I29" s="23"/>
      <c r="J29" s="23"/>
      <c r="K29" s="62"/>
    </row>
    <row r="30" spans="1:11" ht="15.75" thickBot="1" x14ac:dyDescent="0.3">
      <c r="A30" s="61"/>
      <c r="B30" s="66" t="s">
        <v>16</v>
      </c>
      <c r="C30" s="100"/>
      <c r="D30" s="66" t="s">
        <v>17</v>
      </c>
      <c r="E30" s="100"/>
      <c r="F30" s="66" t="s">
        <v>18</v>
      </c>
      <c r="G30" s="100"/>
      <c r="H30" s="23"/>
      <c r="I30" s="23"/>
      <c r="J30" s="23"/>
      <c r="K30" s="62"/>
    </row>
    <row r="31" spans="1:11" ht="15.75" thickBot="1" x14ac:dyDescent="0.3">
      <c r="A31" s="61"/>
      <c r="B31" s="23"/>
      <c r="C31" s="23"/>
      <c r="D31" s="23"/>
      <c r="E31" s="23"/>
      <c r="F31" s="23"/>
      <c r="G31" s="23"/>
      <c r="H31" s="23"/>
      <c r="I31" s="23"/>
      <c r="J31" s="23"/>
      <c r="K31" s="62"/>
    </row>
    <row r="32" spans="1:11" ht="15.75" thickBot="1" x14ac:dyDescent="0.3">
      <c r="A32" s="241" t="s">
        <v>19</v>
      </c>
      <c r="B32" s="242"/>
      <c r="C32" s="100"/>
      <c r="D32" s="23"/>
      <c r="E32" s="23"/>
      <c r="F32" s="23"/>
      <c r="G32" s="23"/>
      <c r="H32" s="23"/>
      <c r="I32" s="23"/>
      <c r="J32" s="23"/>
      <c r="K32" s="62"/>
    </row>
    <row r="33" spans="1:22" x14ac:dyDescent="0.25">
      <c r="A33" s="61"/>
      <c r="B33" s="23"/>
      <c r="C33" s="23"/>
      <c r="D33" s="23"/>
      <c r="E33" s="23"/>
      <c r="F33" s="23"/>
      <c r="G33" s="23"/>
      <c r="H33" s="23"/>
      <c r="I33" s="23"/>
      <c r="J33" s="23"/>
      <c r="K33" s="62"/>
    </row>
    <row r="34" spans="1:22" x14ac:dyDescent="0.25">
      <c r="A34" s="61" t="s">
        <v>20</v>
      </c>
      <c r="B34" s="23"/>
      <c r="C34" s="23"/>
      <c r="D34" s="23"/>
      <c r="E34" s="23"/>
      <c r="F34" s="23"/>
      <c r="G34" s="23"/>
      <c r="H34" s="23"/>
      <c r="I34" s="23"/>
      <c r="J34" s="23"/>
      <c r="K34" s="62"/>
    </row>
    <row r="35" spans="1:22" ht="15.75" thickBot="1" x14ac:dyDescent="0.3">
      <c r="A35" s="61"/>
      <c r="B35" s="23"/>
      <c r="C35" s="23"/>
      <c r="D35" s="23"/>
      <c r="E35" s="23"/>
      <c r="F35" s="23"/>
      <c r="G35" s="23"/>
      <c r="H35" s="23"/>
      <c r="I35" s="23"/>
      <c r="J35" s="23"/>
      <c r="K35" s="62"/>
    </row>
    <row r="36" spans="1:22" x14ac:dyDescent="0.25">
      <c r="A36" s="61"/>
      <c r="B36" s="212" t="s">
        <v>21</v>
      </c>
      <c r="C36" s="213"/>
      <c r="D36" s="216">
        <f>(J8*J9*J10/J12)-1</f>
        <v>0</v>
      </c>
      <c r="E36" s="217"/>
      <c r="F36" s="220" t="s">
        <v>22</v>
      </c>
      <c r="G36" s="221"/>
      <c r="H36" s="101" t="s">
        <v>23</v>
      </c>
      <c r="I36" s="101" t="s">
        <v>24</v>
      </c>
      <c r="J36" s="34" t="s">
        <v>25</v>
      </c>
      <c r="K36" s="62"/>
    </row>
    <row r="37" spans="1:22" ht="15.75" thickBot="1" x14ac:dyDescent="0.3">
      <c r="A37" s="61"/>
      <c r="B37" s="214"/>
      <c r="C37" s="215"/>
      <c r="D37" s="218"/>
      <c r="E37" s="219"/>
      <c r="F37" s="222"/>
      <c r="G37" s="223"/>
      <c r="H37" s="35">
        <v>0.2034</v>
      </c>
      <c r="I37" s="35">
        <v>0.22120000000000001</v>
      </c>
      <c r="J37" s="36">
        <v>0.25</v>
      </c>
      <c r="K37" s="62"/>
    </row>
    <row r="38" spans="1:22" x14ac:dyDescent="0.25">
      <c r="A38" s="61"/>
      <c r="B38" s="23"/>
      <c r="C38" s="23"/>
      <c r="D38" s="23"/>
      <c r="E38" s="23"/>
      <c r="F38" s="23"/>
      <c r="G38" s="23"/>
      <c r="H38" s="23"/>
      <c r="I38" s="23"/>
      <c r="J38" s="23"/>
      <c r="K38" s="62"/>
    </row>
    <row r="39" spans="1:22" x14ac:dyDescent="0.25">
      <c r="A39" s="61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62"/>
    </row>
    <row r="40" spans="1:22" ht="15.75" thickBot="1" x14ac:dyDescent="0.3">
      <c r="A40" s="61"/>
      <c r="B40" s="23"/>
      <c r="C40" s="23"/>
      <c r="D40" s="23"/>
      <c r="E40" s="23"/>
      <c r="F40" s="23"/>
      <c r="G40" s="23"/>
      <c r="H40" s="23"/>
      <c r="I40" s="23"/>
      <c r="J40" s="23"/>
      <c r="K40" s="62"/>
    </row>
    <row r="41" spans="1:22" x14ac:dyDescent="0.25">
      <c r="A41" s="61"/>
      <c r="B41" s="224" t="s">
        <v>21</v>
      </c>
      <c r="C41" s="225"/>
      <c r="D41" s="228">
        <f>(J8*J9*J10/J11)-1</f>
        <v>0</v>
      </c>
      <c r="E41" s="229"/>
      <c r="F41" s="23"/>
      <c r="G41" s="67"/>
      <c r="H41" s="23"/>
      <c r="I41" s="23"/>
      <c r="J41" s="23"/>
      <c r="K41" s="62"/>
    </row>
    <row r="42" spans="1:22" ht="15.75" thickBot="1" x14ac:dyDescent="0.3">
      <c r="A42" s="61"/>
      <c r="B42" s="226"/>
      <c r="C42" s="227"/>
      <c r="D42" s="230"/>
      <c r="E42" s="231"/>
      <c r="F42" s="23"/>
      <c r="G42" s="23"/>
      <c r="H42" s="23"/>
      <c r="I42" s="23"/>
      <c r="J42" s="23"/>
      <c r="K42" s="62"/>
    </row>
    <row r="43" spans="1:22" ht="30.75" thickBot="1" x14ac:dyDescent="0.3">
      <c r="A43" s="68"/>
      <c r="B43" s="69"/>
      <c r="C43" s="69"/>
      <c r="D43" s="149"/>
      <c r="E43" s="149"/>
      <c r="F43" s="210"/>
      <c r="G43" s="210"/>
      <c r="H43" s="210"/>
      <c r="I43" s="210"/>
      <c r="J43" s="210"/>
      <c r="K43" s="32"/>
    </row>
    <row r="44" spans="1:22" x14ac:dyDescent="0.25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159"/>
      <c r="L44" s="65"/>
      <c r="M44" s="65"/>
      <c r="N44" s="65"/>
      <c r="O44" s="65"/>
      <c r="P44" s="211"/>
      <c r="Q44" s="211"/>
      <c r="R44" s="211"/>
      <c r="S44" s="211"/>
      <c r="T44" s="211"/>
      <c r="U44" s="211"/>
      <c r="V44" s="211"/>
    </row>
    <row r="45" spans="1:22" ht="109.5" customHeight="1" thickBot="1" x14ac:dyDescent="0.3">
      <c r="A45" s="154"/>
      <c r="B45" s="155"/>
      <c r="C45" s="155"/>
      <c r="D45" s="155"/>
      <c r="E45" s="155"/>
      <c r="F45" s="160" t="s">
        <v>289</v>
      </c>
      <c r="G45" s="157"/>
      <c r="H45" s="157"/>
      <c r="I45" s="157"/>
      <c r="J45" s="157"/>
      <c r="K45" s="158"/>
      <c r="L45" s="156"/>
      <c r="M45" s="65"/>
      <c r="N45" s="65"/>
      <c r="O45" s="65"/>
      <c r="P45" s="211"/>
      <c r="Q45" s="211"/>
      <c r="R45" s="211"/>
      <c r="S45" s="211"/>
      <c r="T45" s="211"/>
      <c r="U45" s="211"/>
      <c r="V45" s="211"/>
    </row>
    <row r="46" spans="1:22" ht="16.5" thickBot="1" x14ac:dyDescent="0.3">
      <c r="A46" s="37" t="s">
        <v>27</v>
      </c>
      <c r="F46" s="157"/>
      <c r="G46" s="157"/>
      <c r="H46" s="157"/>
      <c r="I46" s="157"/>
      <c r="J46" s="157"/>
      <c r="K46" s="157"/>
      <c r="L46" s="157"/>
      <c r="M46" s="23"/>
    </row>
    <row r="47" spans="1:22" x14ac:dyDescent="0.25">
      <c r="A47" s="232" t="s">
        <v>28</v>
      </c>
      <c r="B47" s="232"/>
      <c r="C47" s="232"/>
      <c r="D47" s="232"/>
      <c r="E47" s="232"/>
      <c r="F47" s="232"/>
      <c r="G47" s="232"/>
      <c r="H47" s="232"/>
      <c r="I47" s="232"/>
      <c r="J47" s="232"/>
    </row>
    <row r="48" spans="1:22" x14ac:dyDescent="0.25">
      <c r="A48" s="232"/>
      <c r="B48" s="232"/>
      <c r="C48" s="232"/>
      <c r="D48" s="232"/>
      <c r="E48" s="232"/>
      <c r="F48" s="232"/>
      <c r="G48" s="232"/>
      <c r="H48" s="232"/>
      <c r="I48" s="232"/>
      <c r="J48" s="232"/>
    </row>
    <row r="49" spans="1:10" x14ac:dyDescent="0.25">
      <c r="A49" s="232"/>
      <c r="B49" s="232"/>
      <c r="C49" s="232"/>
      <c r="D49" s="232"/>
      <c r="E49" s="232"/>
      <c r="F49" s="232"/>
      <c r="G49" s="232"/>
      <c r="H49" s="232"/>
      <c r="I49" s="232"/>
      <c r="J49" s="232"/>
    </row>
    <row r="50" spans="1:10" x14ac:dyDescent="0.25">
      <c r="A50" s="232"/>
      <c r="B50" s="232"/>
      <c r="C50" s="232"/>
      <c r="D50" s="232"/>
      <c r="E50" s="232"/>
      <c r="F50" s="232"/>
      <c r="G50" s="232"/>
      <c r="H50" s="232"/>
      <c r="I50" s="232"/>
      <c r="J50" s="232"/>
    </row>
    <row r="51" spans="1:10" x14ac:dyDescent="0.25">
      <c r="A51" s="232"/>
      <c r="B51" s="232"/>
      <c r="C51" s="232"/>
      <c r="D51" s="232"/>
      <c r="E51" s="232"/>
      <c r="F51" s="232"/>
      <c r="G51" s="232"/>
      <c r="H51" s="232"/>
      <c r="I51" s="232"/>
      <c r="J51" s="232"/>
    </row>
    <row r="52" spans="1:10" x14ac:dyDescent="0.25">
      <c r="A52" s="232"/>
      <c r="B52" s="232"/>
      <c r="C52" s="232"/>
      <c r="D52" s="232"/>
      <c r="E52" s="232"/>
      <c r="F52" s="232"/>
      <c r="G52" s="232"/>
      <c r="H52" s="232"/>
      <c r="I52" s="232"/>
      <c r="J52" s="232"/>
    </row>
    <row r="53" spans="1:10" x14ac:dyDescent="0.25">
      <c r="A53" s="232"/>
      <c r="B53" s="232"/>
      <c r="C53" s="232"/>
      <c r="D53" s="232"/>
      <c r="E53" s="232"/>
      <c r="F53" s="232"/>
      <c r="G53" s="232"/>
      <c r="H53" s="232"/>
      <c r="I53" s="232"/>
      <c r="J53" s="232"/>
    </row>
    <row r="54" spans="1:10" x14ac:dyDescent="0.25">
      <c r="A54" s="232"/>
      <c r="B54" s="232"/>
      <c r="C54" s="232"/>
      <c r="D54" s="232"/>
      <c r="E54" s="232"/>
      <c r="F54" s="232"/>
      <c r="G54" s="232"/>
      <c r="H54" s="232"/>
      <c r="I54" s="232"/>
      <c r="J54" s="232"/>
    </row>
  </sheetData>
  <sheetProtection algorithmName="SHA-512" hashValue="5PywlrTaxJSTUW5JoPyXYpzjjq+DhjG5rpVlO0WZ5ZOGv2ZT9UY3pyoxscjtMHITSHph/bCFQQ/QXCV9/YvOMA==" saltValue="YQ17mPt53agfLDtasqA/AA==" spinCount="100000" sheet="1" objects="1" scenarios="1"/>
  <protectedRanges>
    <protectedRange sqref="B7 B11 B16 B20 B24 C30 E30 G30 C32" name="Intervalo1"/>
  </protectedRanges>
  <mergeCells count="13">
    <mergeCell ref="A47:J54"/>
    <mergeCell ref="A2:K2"/>
    <mergeCell ref="A3:K3"/>
    <mergeCell ref="A27:J27"/>
    <mergeCell ref="A32:B32"/>
    <mergeCell ref="A1:K1"/>
    <mergeCell ref="F43:J43"/>
    <mergeCell ref="P44:V45"/>
    <mergeCell ref="B36:C37"/>
    <mergeCell ref="D36:E37"/>
    <mergeCell ref="F36:G37"/>
    <mergeCell ref="B41:C42"/>
    <mergeCell ref="D41:E42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B3" sqref="B3:N4"/>
    </sheetView>
  </sheetViews>
  <sheetFormatPr defaultRowHeight="12.75" x14ac:dyDescent="0.2"/>
  <cols>
    <col min="1" max="1" width="13.42578125" customWidth="1"/>
    <col min="4" max="4" width="11.85546875" customWidth="1"/>
    <col min="5" max="5" width="14.28515625" customWidth="1"/>
    <col min="7" max="7" width="13.28515625" customWidth="1"/>
    <col min="8" max="8" width="13.140625" customWidth="1"/>
    <col min="9" max="18" width="12.7109375" bestFit="1" customWidth="1"/>
    <col min="19" max="19" width="14" bestFit="1" customWidth="1"/>
  </cols>
  <sheetData>
    <row r="1" spans="1:19" ht="16.5" thickTop="1" thickBot="1" x14ac:dyDescent="0.3">
      <c r="A1" s="103" t="s">
        <v>209</v>
      </c>
      <c r="B1" s="246" t="s">
        <v>210</v>
      </c>
      <c r="C1" s="247"/>
      <c r="D1" s="247"/>
      <c r="E1" s="247"/>
      <c r="F1" s="248"/>
      <c r="G1" s="248"/>
      <c r="H1" s="248"/>
      <c r="I1" s="248"/>
      <c r="J1" s="248"/>
      <c r="K1" s="248"/>
      <c r="L1" s="248"/>
      <c r="M1" s="248"/>
      <c r="N1" s="249"/>
      <c r="O1" s="104"/>
      <c r="P1" s="105"/>
      <c r="Q1" s="250" t="s">
        <v>211</v>
      </c>
      <c r="R1" s="250"/>
      <c r="S1" s="251"/>
    </row>
    <row r="2" spans="1:19" ht="15.75" thickBot="1" x14ac:dyDescent="0.3">
      <c r="A2" s="106" t="s">
        <v>212</v>
      </c>
      <c r="B2" s="256" t="s">
        <v>213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  <c r="O2" s="107"/>
      <c r="P2" s="108"/>
      <c r="Q2" s="252"/>
      <c r="R2" s="252"/>
      <c r="S2" s="253"/>
    </row>
    <row r="3" spans="1:19" ht="15.75" thickTop="1" x14ac:dyDescent="0.25">
      <c r="A3" s="109" t="s">
        <v>214</v>
      </c>
      <c r="B3" s="259" t="str">
        <f>Orçamento!A4</f>
        <v>OBJETO: Contratação de Empresa Especializada Em Serviços Técnicos De Engenharia E Demais Serviços Públicos</v>
      </c>
      <c r="C3" s="260"/>
      <c r="D3" s="260"/>
      <c r="E3" s="260"/>
      <c r="F3" s="261"/>
      <c r="G3" s="261"/>
      <c r="H3" s="261"/>
      <c r="I3" s="261"/>
      <c r="J3" s="261"/>
      <c r="K3" s="261"/>
      <c r="L3" s="261"/>
      <c r="M3" s="261"/>
      <c r="N3" s="262"/>
      <c r="O3" s="107"/>
      <c r="P3" s="108"/>
      <c r="Q3" s="252"/>
      <c r="R3" s="252"/>
      <c r="S3" s="253"/>
    </row>
    <row r="4" spans="1:19" ht="15.75" thickBot="1" x14ac:dyDescent="0.3">
      <c r="A4" s="109"/>
      <c r="B4" s="263"/>
      <c r="C4" s="264"/>
      <c r="D4" s="264"/>
      <c r="E4" s="264"/>
      <c r="F4" s="265"/>
      <c r="G4" s="265"/>
      <c r="H4" s="265"/>
      <c r="I4" s="265"/>
      <c r="J4" s="265"/>
      <c r="K4" s="265"/>
      <c r="L4" s="265"/>
      <c r="M4" s="265"/>
      <c r="N4" s="266"/>
      <c r="O4" s="107"/>
      <c r="P4" s="108"/>
      <c r="Q4" s="252"/>
      <c r="R4" s="252"/>
      <c r="S4" s="253"/>
    </row>
    <row r="5" spans="1:19" ht="16.5" thickTop="1" thickBot="1" x14ac:dyDescent="0.3">
      <c r="A5" s="103" t="s">
        <v>215</v>
      </c>
      <c r="B5" s="110" t="s">
        <v>216</v>
      </c>
      <c r="C5" s="135"/>
      <c r="D5" s="136"/>
      <c r="E5" s="136"/>
      <c r="F5" s="136"/>
      <c r="G5" s="136"/>
      <c r="H5" s="136"/>
      <c r="I5" s="269" t="s">
        <v>217</v>
      </c>
      <c r="J5" s="269"/>
      <c r="K5" s="269"/>
      <c r="L5" s="269"/>
      <c r="M5" s="269"/>
      <c r="N5" s="270"/>
      <c r="O5" s="111"/>
      <c r="P5" s="112"/>
      <c r="Q5" s="254"/>
      <c r="R5" s="254"/>
      <c r="S5" s="255"/>
    </row>
    <row r="6" spans="1:19" ht="15.75" thickBot="1" x14ac:dyDescent="0.3">
      <c r="A6" s="267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68"/>
    </row>
    <row r="7" spans="1:19" ht="15.75" thickBot="1" x14ac:dyDescent="0.3">
      <c r="A7" s="113" t="s">
        <v>0</v>
      </c>
      <c r="B7" s="243" t="s">
        <v>218</v>
      </c>
      <c r="C7" s="244"/>
      <c r="D7" s="245"/>
      <c r="E7" s="114" t="s">
        <v>219</v>
      </c>
      <c r="F7" s="114" t="s">
        <v>220</v>
      </c>
      <c r="G7" s="114" t="s">
        <v>221</v>
      </c>
      <c r="H7" s="114" t="s">
        <v>222</v>
      </c>
      <c r="I7" s="114" t="s">
        <v>223</v>
      </c>
      <c r="J7" s="114" t="s">
        <v>224</v>
      </c>
      <c r="K7" s="114" t="s">
        <v>225</v>
      </c>
      <c r="L7" s="114" t="s">
        <v>226</v>
      </c>
      <c r="M7" s="114" t="s">
        <v>227</v>
      </c>
      <c r="N7" s="114" t="s">
        <v>228</v>
      </c>
      <c r="O7" s="114" t="s">
        <v>229</v>
      </c>
      <c r="P7" s="114" t="s">
        <v>230</v>
      </c>
      <c r="Q7" s="114" t="s">
        <v>231</v>
      </c>
      <c r="R7" s="114" t="s">
        <v>232</v>
      </c>
      <c r="S7" s="115" t="s">
        <v>233</v>
      </c>
    </row>
    <row r="8" spans="1:19" ht="14.25" x14ac:dyDescent="0.2">
      <c r="A8" s="274">
        <v>1</v>
      </c>
      <c r="B8" s="276" t="str">
        <f>Orçamento!C10</f>
        <v>PRESTAÇÃO DE SERVIÇOS/PROJETOS</v>
      </c>
      <c r="C8" s="277"/>
      <c r="D8" s="278"/>
      <c r="E8" s="282">
        <f>Orçamento!H10</f>
        <v>0</v>
      </c>
      <c r="F8" s="284" t="e">
        <f>E8/E11</f>
        <v>#DIV/0!</v>
      </c>
      <c r="G8" s="116" t="e">
        <f>G9/$E$8</f>
        <v>#DIV/0!</v>
      </c>
      <c r="H8" s="116" t="e">
        <f t="shared" ref="H8:R8" si="0">H9/$E$8</f>
        <v>#DIV/0!</v>
      </c>
      <c r="I8" s="116" t="e">
        <f t="shared" si="0"/>
        <v>#DIV/0!</v>
      </c>
      <c r="J8" s="116" t="e">
        <f t="shared" si="0"/>
        <v>#DIV/0!</v>
      </c>
      <c r="K8" s="116" t="e">
        <f t="shared" si="0"/>
        <v>#DIV/0!</v>
      </c>
      <c r="L8" s="116" t="e">
        <f t="shared" si="0"/>
        <v>#DIV/0!</v>
      </c>
      <c r="M8" s="116" t="e">
        <f t="shared" si="0"/>
        <v>#DIV/0!</v>
      </c>
      <c r="N8" s="116" t="e">
        <f t="shared" si="0"/>
        <v>#DIV/0!</v>
      </c>
      <c r="O8" s="116" t="e">
        <f t="shared" si="0"/>
        <v>#DIV/0!</v>
      </c>
      <c r="P8" s="116" t="e">
        <f t="shared" si="0"/>
        <v>#DIV/0!</v>
      </c>
      <c r="Q8" s="116" t="e">
        <f t="shared" si="0"/>
        <v>#DIV/0!</v>
      </c>
      <c r="R8" s="116" t="e">
        <f t="shared" si="0"/>
        <v>#DIV/0!</v>
      </c>
      <c r="S8" s="117" t="e">
        <f t="shared" ref="S8:S9" si="1">SUM(G8:R8)</f>
        <v>#DIV/0!</v>
      </c>
    </row>
    <row r="9" spans="1:19" ht="15" thickBot="1" x14ac:dyDescent="0.25">
      <c r="A9" s="275"/>
      <c r="B9" s="279"/>
      <c r="C9" s="280"/>
      <c r="D9" s="281"/>
      <c r="E9" s="283"/>
      <c r="F9" s="285"/>
      <c r="G9" s="137">
        <f>$E$8/12</f>
        <v>0</v>
      </c>
      <c r="H9" s="137">
        <f t="shared" ref="H9:R9" si="2">$E$8/12</f>
        <v>0</v>
      </c>
      <c r="I9" s="137">
        <f t="shared" si="2"/>
        <v>0</v>
      </c>
      <c r="J9" s="137">
        <f t="shared" si="2"/>
        <v>0</v>
      </c>
      <c r="K9" s="137">
        <f t="shared" si="2"/>
        <v>0</v>
      </c>
      <c r="L9" s="137">
        <f t="shared" si="2"/>
        <v>0</v>
      </c>
      <c r="M9" s="137">
        <f t="shared" si="2"/>
        <v>0</v>
      </c>
      <c r="N9" s="137">
        <f t="shared" si="2"/>
        <v>0</v>
      </c>
      <c r="O9" s="137">
        <f t="shared" si="2"/>
        <v>0</v>
      </c>
      <c r="P9" s="137">
        <f t="shared" si="2"/>
        <v>0</v>
      </c>
      <c r="Q9" s="137">
        <f t="shared" si="2"/>
        <v>0</v>
      </c>
      <c r="R9" s="137">
        <f t="shared" si="2"/>
        <v>0</v>
      </c>
      <c r="S9" s="138">
        <f t="shared" si="1"/>
        <v>0</v>
      </c>
    </row>
    <row r="10" spans="1:19" ht="15" thickBot="1" x14ac:dyDescent="0.25">
      <c r="A10" s="118"/>
      <c r="B10" s="271"/>
      <c r="C10" s="272"/>
      <c r="D10" s="273"/>
      <c r="E10" s="13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40"/>
      <c r="Q10" s="139"/>
      <c r="R10" s="139"/>
      <c r="S10" s="138"/>
    </row>
    <row r="11" spans="1:19" ht="15.75" thickBot="1" x14ac:dyDescent="0.3">
      <c r="A11" s="121"/>
      <c r="B11" s="112"/>
      <c r="C11" s="112"/>
      <c r="D11" s="122" t="s">
        <v>233</v>
      </c>
      <c r="E11" s="141">
        <f>Orçamento!H87</f>
        <v>0</v>
      </c>
      <c r="F11" s="123" t="e">
        <f>SUM(F8:F10)</f>
        <v>#DIV/0!</v>
      </c>
      <c r="G11" s="142">
        <f>+G9</f>
        <v>0</v>
      </c>
      <c r="H11" s="142">
        <f t="shared" ref="H11:R11" si="3">+H9</f>
        <v>0</v>
      </c>
      <c r="I11" s="142">
        <f t="shared" si="3"/>
        <v>0</v>
      </c>
      <c r="J11" s="142">
        <f t="shared" si="3"/>
        <v>0</v>
      </c>
      <c r="K11" s="142">
        <f t="shared" si="3"/>
        <v>0</v>
      </c>
      <c r="L11" s="142">
        <f t="shared" si="3"/>
        <v>0</v>
      </c>
      <c r="M11" s="142">
        <f t="shared" si="3"/>
        <v>0</v>
      </c>
      <c r="N11" s="142">
        <f t="shared" si="3"/>
        <v>0</v>
      </c>
      <c r="O11" s="142">
        <f t="shared" si="3"/>
        <v>0</v>
      </c>
      <c r="P11" s="142">
        <f t="shared" si="3"/>
        <v>0</v>
      </c>
      <c r="Q11" s="142">
        <f t="shared" si="3"/>
        <v>0</v>
      </c>
      <c r="R11" s="142">
        <f t="shared" si="3"/>
        <v>0</v>
      </c>
      <c r="S11" s="143">
        <f>SUM(G11:R11)</f>
        <v>0</v>
      </c>
    </row>
    <row r="12" spans="1:19" ht="14.25" x14ac:dyDescent="0.2">
      <c r="A12" s="124"/>
      <c r="B12" s="125"/>
      <c r="C12" s="125"/>
      <c r="D12" s="126" t="s">
        <v>234</v>
      </c>
      <c r="E12" s="127"/>
      <c r="F12" s="127"/>
      <c r="G12" s="128" t="e">
        <f>G11/$E$11</f>
        <v>#DIV/0!</v>
      </c>
      <c r="H12" s="128" t="e">
        <f>H11/$E$11</f>
        <v>#DIV/0!</v>
      </c>
      <c r="I12" s="128" t="e">
        <f>I11/$E$11</f>
        <v>#DIV/0!</v>
      </c>
      <c r="J12" s="128" t="e">
        <f>J11/$E$11</f>
        <v>#DIV/0!</v>
      </c>
      <c r="K12" s="128" t="e">
        <f t="shared" ref="K12:R12" si="4">K11/$E$11</f>
        <v>#DIV/0!</v>
      </c>
      <c r="L12" s="128" t="e">
        <f t="shared" si="4"/>
        <v>#DIV/0!</v>
      </c>
      <c r="M12" s="128" t="e">
        <f t="shared" si="4"/>
        <v>#DIV/0!</v>
      </c>
      <c r="N12" s="128" t="e">
        <f t="shared" si="4"/>
        <v>#DIV/0!</v>
      </c>
      <c r="O12" s="128" t="e">
        <f t="shared" si="4"/>
        <v>#DIV/0!</v>
      </c>
      <c r="P12" s="128" t="e">
        <f t="shared" si="4"/>
        <v>#DIV/0!</v>
      </c>
      <c r="Q12" s="128" t="e">
        <f t="shared" si="4"/>
        <v>#DIV/0!</v>
      </c>
      <c r="R12" s="128" t="e">
        <f t="shared" si="4"/>
        <v>#DIV/0!</v>
      </c>
      <c r="S12" s="144"/>
    </row>
    <row r="13" spans="1:19" ht="15" thickBot="1" x14ac:dyDescent="0.25">
      <c r="A13" s="129"/>
      <c r="B13" s="130"/>
      <c r="C13" s="130"/>
      <c r="D13" s="131" t="s">
        <v>235</v>
      </c>
      <c r="E13" s="132"/>
      <c r="F13" s="132"/>
      <c r="G13" s="133" t="e">
        <f>G12</f>
        <v>#DIV/0!</v>
      </c>
      <c r="H13" s="133" t="e">
        <f>G13+H12</f>
        <v>#DIV/0!</v>
      </c>
      <c r="I13" s="133" t="e">
        <f>H13+I12</f>
        <v>#DIV/0!</v>
      </c>
      <c r="J13" s="133" t="e">
        <f>I13+J12</f>
        <v>#DIV/0!</v>
      </c>
      <c r="K13" s="133" t="e">
        <f t="shared" ref="K13:R13" si="5">J13+K12</f>
        <v>#DIV/0!</v>
      </c>
      <c r="L13" s="133" t="e">
        <f t="shared" si="5"/>
        <v>#DIV/0!</v>
      </c>
      <c r="M13" s="133" t="e">
        <f t="shared" si="5"/>
        <v>#DIV/0!</v>
      </c>
      <c r="N13" s="133" t="e">
        <f t="shared" si="5"/>
        <v>#DIV/0!</v>
      </c>
      <c r="O13" s="133" t="e">
        <f t="shared" si="5"/>
        <v>#DIV/0!</v>
      </c>
      <c r="P13" s="133" t="e">
        <f t="shared" si="5"/>
        <v>#DIV/0!</v>
      </c>
      <c r="Q13" s="133" t="e">
        <f t="shared" si="5"/>
        <v>#DIV/0!</v>
      </c>
      <c r="R13" s="133" t="e">
        <f t="shared" si="5"/>
        <v>#DIV/0!</v>
      </c>
      <c r="S13" s="134"/>
    </row>
    <row r="14" spans="1:19" ht="13.5" thickTop="1" x14ac:dyDescent="0.2">
      <c r="A14" s="102"/>
    </row>
  </sheetData>
  <sheetProtection algorithmName="SHA-512" hashValue="gXnfkHx0cF3xvkRCQDflA8Gefbra3Y3/Hb57s/akeQg4dlXIEg8MJNaWgd+iaRcKM4RFulH6Rordzsb5wP6yZQ==" saltValue="UjJYXLP5n/zqCl7KterGgA==" spinCount="100000" sheet="1" objects="1" scenarios="1"/>
  <mergeCells count="12">
    <mergeCell ref="B10:D10"/>
    <mergeCell ref="A8:A9"/>
    <mergeCell ref="B8:D9"/>
    <mergeCell ref="E8:E9"/>
    <mergeCell ref="F8:F9"/>
    <mergeCell ref="B7:D7"/>
    <mergeCell ref="B1:N1"/>
    <mergeCell ref="Q1:S5"/>
    <mergeCell ref="B2:N2"/>
    <mergeCell ref="B3:N4"/>
    <mergeCell ref="A6:S6"/>
    <mergeCell ref="I5:N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BDI</vt:lpstr>
      <vt:lpstr>Cronograma Físico Financeiro</vt:lpstr>
      <vt:lpstr>BDI!Area_de_impressao</vt:lpstr>
      <vt:lpstr>Orçamento!Area_de_impressao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M1339928</dc:creator>
  <cp:lastModifiedBy>PPO-USER</cp:lastModifiedBy>
  <cp:lastPrinted>2020-11-17T13:39:21Z</cp:lastPrinted>
  <dcterms:created xsi:type="dcterms:W3CDTF">2006-09-22T13:55:22Z</dcterms:created>
  <dcterms:modified xsi:type="dcterms:W3CDTF">2021-08-16T18:58:52Z</dcterms:modified>
</cp:coreProperties>
</file>